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2"/>
  </bookViews>
  <sheets>
    <sheet name="Mai2002" sheetId="1" r:id="rId1"/>
    <sheet name="Loyers1876-1879" sheetId="2" r:id="rId2"/>
    <sheet name="Loyers1890-1910" sheetId="3" r:id="rId3"/>
  </sheets>
  <definedNames/>
  <calcPr fullCalcOnLoad="1"/>
</workbook>
</file>

<file path=xl/sharedStrings.xml><?xml version="1.0" encoding="utf-8"?>
<sst xmlns="http://schemas.openxmlformats.org/spreadsheetml/2006/main" count="155" uniqueCount="54">
  <si>
    <t>%&gt;100,125..</t>
  </si>
  <si>
    <t>ymoy/yinf</t>
  </si>
  <si>
    <t>a</t>
  </si>
  <si>
    <t>k</t>
  </si>
  <si>
    <t>niveaux</t>
  </si>
  <si>
    <t>seuils:</t>
  </si>
  <si>
    <t>P95</t>
  </si>
  <si>
    <t>P99</t>
  </si>
  <si>
    <t>P99,5</t>
  </si>
  <si>
    <t>P99,9</t>
  </si>
  <si>
    <t>P99,99</t>
  </si>
  <si>
    <t>à retenir</t>
  </si>
  <si>
    <t>Situation au 1/1/1889 (BSLC septembre 1890 p.339 (tome 28)) (=répartition des locaux d'habitation par valeur locative)</t>
  </si>
  <si>
    <t>Total</t>
  </si>
  <si>
    <t>Nombre de locaux d'habitation</t>
  </si>
  <si>
    <t>Valeur locative totale</t>
  </si>
  <si>
    <t>P90-100</t>
  </si>
  <si>
    <t>P95-100</t>
  </si>
  <si>
    <t>P99-100</t>
  </si>
  <si>
    <t>P99,5-100</t>
  </si>
  <si>
    <t>P99,9-100</t>
  </si>
  <si>
    <t>P99,99-100</t>
  </si>
  <si>
    <t>P90</t>
  </si>
  <si>
    <t>Parts</t>
  </si>
  <si>
    <t>&gt;&gt;&gt; Paris = ville prodigieusement inégalitaire = comme le note l'administration de l'époque (cf. pp.338-339 du BSLC), le</t>
  </si>
  <si>
    <t>loyer moyen est de 555,50 francs (=446624656/804011), mais le loyer moyen est de 182,07 francs dans le "quartier de la</t>
  </si>
  <si>
    <t>Gare" (dèrrière la Gare d'Austerlitz) et de 2984,92 francs dans le quartier des Champs Elysées (cf. la carte pp.438-439, très</t>
  </si>
  <si>
    <t>impressionnante)</t>
  </si>
  <si>
    <t>&gt;&gt;&gt; 50% de la valeur locative totale pour les 10% les mieux logés</t>
  </si>
  <si>
    <t>Situation au 1/1/1901 (BSLC juillet 1902 pp.66-67 (tome 52)) (=répartition des locaux d'habitation par valeur locative)</t>
  </si>
  <si>
    <t>P0-100</t>
  </si>
  <si>
    <t>&gt;&gt;&gt; extraordinairement stable, comme prévu</t>
  </si>
  <si>
    <t>Situation au 1/1/1911 (BSLC mai 1913 pp.570-573 (tome 73)) (=répartition des locaux d'habitation par valeur locative)</t>
  </si>
  <si>
    <t>(14/4/2000)</t>
  </si>
  <si>
    <t>(le montant des loyers inititialement inscrit en 20000+ était 300000 francs plus faible (d'où un coef de 1,39), mais</t>
  </si>
  <si>
    <t>la vérification de la somme par arrondissement me conduit à relever ce chiffre de 300000, ce qui est d'ailleurs bcp</t>
  </si>
  <si>
    <t>plus cohérent en termes de coef de Pareto)</t>
  </si>
  <si>
    <t xml:space="preserve"> = je pars des calculs réalisés sur les tabrep 1890-1900-1910 dans "Les hauts revenus.." (fichiers Ir20-98/Loyers18901910.xls),</t>
  </si>
  <si>
    <t>et je rajoute les stats pour des années plus anciennes que je n'avais pas exploitée à l'époque</t>
  </si>
  <si>
    <t>(20/5/2002)</t>
  </si>
  <si>
    <t>(5/6/2002)</t>
  </si>
  <si>
    <t>Situation au 1/1/1879 (BSLC mai 1884 p.580 (tome 15)) (=répartition des locaux d'habitation par valeur locative)</t>
  </si>
  <si>
    <t>&gt;&gt;&gt; légère diminution des inégalités parisiennes de logement entre 1879 et 1889: P90-100 passe de 51,8% à 51,2%,</t>
  </si>
  <si>
    <t>et surtout P99-100 passe de 19,5% à 17,7%</t>
  </si>
  <si>
    <t>Situation au 1/1/1876 (ASVP1880, pp.400-401)) (=répartition des locaux d'habitation par valeur locative)</t>
  </si>
  <si>
    <t>(en pratique, je rajoute le tabrep CPM valeur locatives 1876 et 1879)</t>
  </si>
  <si>
    <t>&gt;&gt;&gt; ces données 1876-1879 semblent indiquer une baisse de l'inégalité des valeurs locatives entre 1876-1879 et 1889</t>
  </si>
  <si>
    <t>(avant totale stabilité 1889-1911) : la part de P90-100 passe de 52% en 1876-1879 à 51% en 1889-1911, et surtout la</t>
  </si>
  <si>
    <t>part de P99-100 passe de 19,5% en 1876-1879 à 17,5% en 1889-1911</t>
  </si>
  <si>
    <t>&gt;&gt;&gt; mais cette baisse de l'inégalité est peut-être due à des problèmes d'ordre statistique: les tabrep établis chaque</t>
  </si>
  <si>
    <t>année de 1880 à 1888 (cf. BSLC février 1889 p.228) indiquent une progression continue du nombre d'habitations à 20000+</t>
  </si>
  <si>
    <t xml:space="preserve">de valeur locative (de 434 en 1879 à 499 en 1888), alors que le tabrep 1889 en recense 459 = changements de concept </t>
  </si>
  <si>
    <t>d'habitation, eg pb d'habitations vacantes, ou bien tabrep 1880-1888 réalisé sans évaluation nouvelle, avec updating arbitraire?</t>
  </si>
  <si>
    <t>&gt;&gt;&gt; il faudra résoudre cette question en reprenant tous les ASVP 1880-1900</t>
  </si>
</sst>
</file>

<file path=xl/styles.xml><?xml version="1.0" encoding="utf-8"?>
<styleSheet xmlns="http://schemas.openxmlformats.org/spreadsheetml/2006/main">
  <numFmts count="13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 t="s">
        <v>39</v>
      </c>
      <c r="B1" s="7" t="s">
        <v>37</v>
      </c>
    </row>
    <row r="2" ht="12.75">
      <c r="B2" s="7" t="s">
        <v>38</v>
      </c>
    </row>
    <row r="3" ht="12.75">
      <c r="B3" s="7" t="s">
        <v>45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8">
      <selection activeCell="A1" sqref="A1"/>
    </sheetView>
  </sheetViews>
  <sheetFormatPr defaultColWidth="11.421875" defaultRowHeight="12.75"/>
  <cols>
    <col min="1" max="1" width="7.7109375" style="0" customWidth="1"/>
    <col min="3" max="3" width="12.00390625" style="0" bestFit="1" customWidth="1"/>
    <col min="4" max="4" width="5.7109375" style="0" customWidth="1"/>
    <col min="6" max="6" width="12.00390625" style="0" bestFit="1" customWidth="1"/>
    <col min="7" max="7" width="5.7109375" style="0" customWidth="1"/>
    <col min="8" max="9" width="6.7109375" style="0" customWidth="1"/>
  </cols>
  <sheetData>
    <row r="1" ht="12.75">
      <c r="A1" t="s">
        <v>40</v>
      </c>
    </row>
    <row r="3" ht="12.75">
      <c r="A3" s="7" t="s">
        <v>46</v>
      </c>
    </row>
    <row r="4" ht="12.75">
      <c r="A4" s="7" t="s">
        <v>47</v>
      </c>
    </row>
    <row r="5" ht="12.75">
      <c r="A5" s="7" t="s">
        <v>48</v>
      </c>
    </row>
    <row r="6" ht="12.75">
      <c r="A6" s="7" t="s">
        <v>49</v>
      </c>
    </row>
    <row r="7" ht="12.75">
      <c r="A7" s="7" t="s">
        <v>50</v>
      </c>
    </row>
    <row r="8" ht="12.75">
      <c r="A8" s="7" t="s">
        <v>51</v>
      </c>
    </row>
    <row r="9" ht="12.75">
      <c r="A9" s="7" t="s">
        <v>52</v>
      </c>
    </row>
    <row r="10" ht="12.75">
      <c r="A10" s="7" t="s">
        <v>53</v>
      </c>
    </row>
    <row r="12" spans="1:4" ht="12.75">
      <c r="A12" s="1" t="s">
        <v>44</v>
      </c>
      <c r="D12" s="3"/>
    </row>
    <row r="13" spans="2:21" ht="12.75">
      <c r="B13" t="s">
        <v>14</v>
      </c>
      <c r="C13" t="s">
        <v>15</v>
      </c>
      <c r="D13" t="s">
        <v>0</v>
      </c>
      <c r="E13" t="s">
        <v>1</v>
      </c>
      <c r="F13" t="s">
        <v>2</v>
      </c>
      <c r="G13" t="s">
        <v>3</v>
      </c>
      <c r="H13" t="s">
        <v>4</v>
      </c>
      <c r="I13" t="s">
        <v>16</v>
      </c>
      <c r="J13" t="s">
        <v>17</v>
      </c>
      <c r="K13" t="s">
        <v>18</v>
      </c>
      <c r="L13" t="s">
        <v>19</v>
      </c>
      <c r="M13" t="s">
        <v>20</v>
      </c>
      <c r="N13" t="s">
        <v>21</v>
      </c>
      <c r="O13" t="s">
        <v>5</v>
      </c>
      <c r="P13" t="s">
        <v>22</v>
      </c>
      <c r="Q13" t="s">
        <v>6</v>
      </c>
      <c r="R13" t="s">
        <v>7</v>
      </c>
      <c r="S13" t="s">
        <v>8</v>
      </c>
      <c r="T13" t="s">
        <v>9</v>
      </c>
      <c r="U13" t="s">
        <v>10</v>
      </c>
    </row>
    <row r="14" spans="1:21" ht="12.75">
      <c r="A14">
        <v>1</v>
      </c>
      <c r="B14">
        <v>472775</v>
      </c>
      <c r="C14">
        <v>89266233</v>
      </c>
      <c r="D14" s="2">
        <f>100*SUM(B14:B$24)/B$25</f>
        <v>100</v>
      </c>
      <c r="E14" s="2">
        <f>SUM(C14:C$24)/(SUM(B14:B$24)*(A14))</f>
        <v>499.940524189223</v>
      </c>
      <c r="F14" s="4">
        <f aca="true" t="shared" si="0" ref="F14:F24">E14/(E14-1)</f>
        <v>1.0020042469022234</v>
      </c>
      <c r="G14" s="3">
        <f aca="true" t="shared" si="1" ref="G14:G24">(A14)*(D14/100)^(1/F14)</f>
        <v>1</v>
      </c>
      <c r="I14" s="5">
        <f aca="true" t="shared" si="2" ref="I14:I24">$E14*$G14/(0.1^(1/$F14))</f>
        <v>4976.4323349379765</v>
      </c>
      <c r="J14" s="5">
        <f aca="true" t="shared" si="3" ref="J14:J24">$E14*$G14/(0.05^(1/$F14))</f>
        <v>9939.074989888817</v>
      </c>
      <c r="K14" s="5">
        <f aca="true" t="shared" si="4" ref="K14:K24">$E14*$G14/(0.01^(1/$F14))</f>
        <v>49535.64991431452</v>
      </c>
      <c r="L14" s="5">
        <f aca="true" t="shared" si="5" ref="L14:L24">$E14*$G14/(0.005^(1/$F14))</f>
        <v>98934.03668220232</v>
      </c>
      <c r="M14" s="5">
        <f aca="true" t="shared" si="6" ref="M14:M24">$E14*$G14/(0.001^(1/$F14))</f>
        <v>493080.2726295103</v>
      </c>
      <c r="N14" s="5">
        <f aca="true" t="shared" si="7" ref="N14:N24">$E14*$G14/(0.0001^(1/$F14))</f>
        <v>4908145.05668037</v>
      </c>
      <c r="P14" s="5">
        <f aca="true" t="shared" si="8" ref="P14:P24">$G14/(0.1^(1/$F14))</f>
        <v>9.954048720112237</v>
      </c>
      <c r="Q14" s="5">
        <f aca="true" t="shared" si="9" ref="Q14:Q24">$G14/(0.05^(1/$F14))</f>
        <v>19.88051479925033</v>
      </c>
      <c r="R14" s="5">
        <f aca="true" t="shared" si="10" ref="R14:R24">$G14/(0.01^(1/$F14))</f>
        <v>99.08308592236807</v>
      </c>
      <c r="S14" s="5">
        <f aca="true" t="shared" si="11" ref="S14:S24">$G14/(0.005^(1/$F14))</f>
        <v>197.89161289265013</v>
      </c>
      <c r="T14" s="5">
        <f aca="true" t="shared" si="12" ref="T14:T24">$G14/(0.001^(1/$F14))</f>
        <v>986.2778646103187</v>
      </c>
      <c r="U14" s="5">
        <f aca="true" t="shared" si="13" ref="U14:U24">$G14/(0.0001^(1/$F14))</f>
        <v>9817.457915899375</v>
      </c>
    </row>
    <row r="15" spans="1:21" ht="12.75">
      <c r="A15">
        <v>300</v>
      </c>
      <c r="B15">
        <v>77046</v>
      </c>
      <c r="C15">
        <v>29383635</v>
      </c>
      <c r="D15" s="2">
        <f>100*SUM(B15:B$24)/B$25</f>
        <v>32.381020488432796</v>
      </c>
      <c r="E15" s="2">
        <f>SUM(C15:C$24)/(SUM(B15:B$24)*(A15))</f>
        <v>3.8321508097762074</v>
      </c>
      <c r="F15" s="4">
        <f t="shared" si="0"/>
        <v>1.3530885419477428</v>
      </c>
      <c r="G15" s="3">
        <f>(A15)*(D15/100)^(1/F15)</f>
        <v>130.37715605079867</v>
      </c>
      <c r="I15" s="5">
        <f t="shared" si="2"/>
        <v>2739.643359770072</v>
      </c>
      <c r="J15" s="5">
        <f t="shared" si="3"/>
        <v>4572.673892008977</v>
      </c>
      <c r="K15" s="5">
        <f t="shared" si="4"/>
        <v>15022.560677303925</v>
      </c>
      <c r="L15" s="5">
        <f t="shared" si="5"/>
        <v>25073.800484013933</v>
      </c>
      <c r="M15" s="5">
        <f t="shared" si="6"/>
        <v>82374.71074418192</v>
      </c>
      <c r="N15" s="5">
        <f t="shared" si="7"/>
        <v>451693.49726370553</v>
      </c>
      <c r="P15" s="5">
        <f t="shared" si="8"/>
        <v>714.910110734933</v>
      </c>
      <c r="Q15" s="5">
        <f t="shared" si="9"/>
        <v>1193.2395458820722</v>
      </c>
      <c r="R15" s="5">
        <f t="shared" si="10"/>
        <v>3920.138173836959</v>
      </c>
      <c r="S15" s="5">
        <f t="shared" si="11"/>
        <v>6543.0098471198235</v>
      </c>
      <c r="T15" s="5">
        <f t="shared" si="12"/>
        <v>21495.686060693548</v>
      </c>
      <c r="U15" s="5">
        <f t="shared" si="13"/>
        <v>117869.44712911332</v>
      </c>
    </row>
    <row r="16" spans="1:21" ht="12.75">
      <c r="A16">
        <v>500</v>
      </c>
      <c r="B16">
        <v>63504</v>
      </c>
      <c r="C16">
        <v>36533315</v>
      </c>
      <c r="D16" s="2">
        <f>100*SUM(B16:B$24)/B$25</f>
        <v>21.361461722744664</v>
      </c>
      <c r="E16" s="2">
        <f>SUM(C16:C$24)/(SUM(B16:B$24)*(A16))</f>
        <v>3.091929884703456</v>
      </c>
      <c r="F16" s="4">
        <f t="shared" si="0"/>
        <v>1.4780274938047249</v>
      </c>
      <c r="G16" s="3">
        <f t="shared" si="1"/>
        <v>175.95980282125925</v>
      </c>
      <c r="I16" s="5">
        <f t="shared" si="2"/>
        <v>2583.5716143357126</v>
      </c>
      <c r="J16" s="5">
        <f t="shared" si="3"/>
        <v>4129.43463773751</v>
      </c>
      <c r="K16" s="5">
        <f t="shared" si="4"/>
        <v>12268.681864937133</v>
      </c>
      <c r="L16" s="5">
        <f t="shared" si="5"/>
        <v>19609.566683321766</v>
      </c>
      <c r="M16" s="5">
        <f t="shared" si="6"/>
        <v>58260.647341002456</v>
      </c>
      <c r="N16" s="5">
        <f t="shared" si="7"/>
        <v>276664.034976185</v>
      </c>
      <c r="P16" s="5">
        <f t="shared" si="8"/>
        <v>835.5854468489995</v>
      </c>
      <c r="Q16" s="5">
        <f t="shared" si="9"/>
        <v>1335.5524839573002</v>
      </c>
      <c r="R16" s="5">
        <f t="shared" si="10"/>
        <v>3967.9689780914323</v>
      </c>
      <c r="S16" s="5">
        <f t="shared" si="11"/>
        <v>6342.177026825595</v>
      </c>
      <c r="T16" s="5">
        <f t="shared" si="12"/>
        <v>18842.80999683477</v>
      </c>
      <c r="U16" s="5">
        <f t="shared" si="13"/>
        <v>89479.40131013664</v>
      </c>
    </row>
    <row r="17" spans="1:21" ht="12.75">
      <c r="A17">
        <v>750</v>
      </c>
      <c r="B17">
        <v>22265</v>
      </c>
      <c r="C17">
        <v>18359718</v>
      </c>
      <c r="D17" s="2">
        <f>100*SUM(B17:B$24)/B$25</f>
        <v>12.278757106589909</v>
      </c>
      <c r="E17" s="2">
        <f>SUM(C17:C$24)/(SUM(B17:B$24)*(A17))</f>
        <v>3.018640776548243</v>
      </c>
      <c r="F17" s="4">
        <f t="shared" si="0"/>
        <v>1.495382839590678</v>
      </c>
      <c r="G17" s="3">
        <f t="shared" si="1"/>
        <v>184.48284088964218</v>
      </c>
      <c r="I17" s="5">
        <f t="shared" si="2"/>
        <v>2597.122806912257</v>
      </c>
      <c r="J17" s="5">
        <f t="shared" si="3"/>
        <v>4128.561821701216</v>
      </c>
      <c r="K17" s="5">
        <f t="shared" si="4"/>
        <v>12112.047351522142</v>
      </c>
      <c r="L17" s="5">
        <f t="shared" si="5"/>
        <v>19254.12850907248</v>
      </c>
      <c r="M17" s="5">
        <f t="shared" si="6"/>
        <v>56486.23571248429</v>
      </c>
      <c r="N17" s="5">
        <f t="shared" si="7"/>
        <v>263431.5019058568</v>
      </c>
      <c r="P17" s="5">
        <f t="shared" si="8"/>
        <v>860.3616657832391</v>
      </c>
      <c r="Q17" s="5">
        <f t="shared" si="9"/>
        <v>1367.6890121461042</v>
      </c>
      <c r="R17" s="5">
        <f t="shared" si="10"/>
        <v>4012.4175905991806</v>
      </c>
      <c r="S17" s="5">
        <f t="shared" si="11"/>
        <v>6378.409997856453</v>
      </c>
      <c r="T17" s="5">
        <f t="shared" si="12"/>
        <v>18712.47355807444</v>
      </c>
      <c r="U17" s="5">
        <f t="shared" si="13"/>
        <v>87268.25131113667</v>
      </c>
    </row>
    <row r="18" spans="1:21" ht="12.75">
      <c r="A18">
        <v>1000</v>
      </c>
      <c r="B18">
        <v>17989</v>
      </c>
      <c r="C18" s="3">
        <v>19490825</v>
      </c>
      <c r="D18" s="2">
        <f>100*SUM(B18:B$24)/B$25</f>
        <v>9.094289698573318</v>
      </c>
      <c r="E18" s="2">
        <f>SUM(C18:C$24)/(SUM(B18:B$24)*(A18))</f>
        <v>2.767995832350397</v>
      </c>
      <c r="F18" s="4">
        <f t="shared" si="0"/>
        <v>1.5656121930279592</v>
      </c>
      <c r="G18" s="3">
        <f t="shared" si="1"/>
        <v>216.2403310378889</v>
      </c>
      <c r="I18" s="5">
        <f t="shared" si="2"/>
        <v>2605.1330534917615</v>
      </c>
      <c r="J18" s="5">
        <f t="shared" si="3"/>
        <v>4056.076429901651</v>
      </c>
      <c r="K18" s="5">
        <f t="shared" si="4"/>
        <v>11338.554422769725</v>
      </c>
      <c r="L18" s="5">
        <f t="shared" si="5"/>
        <v>17653.62551510033</v>
      </c>
      <c r="M18" s="5">
        <f t="shared" si="6"/>
        <v>49349.808151177975</v>
      </c>
      <c r="N18" s="5">
        <f t="shared" si="7"/>
        <v>214789.5996042822</v>
      </c>
      <c r="P18" s="5">
        <f t="shared" si="8"/>
        <v>941.1622022854192</v>
      </c>
      <c r="Q18" s="5">
        <f t="shared" si="9"/>
        <v>1465.3477373401615</v>
      </c>
      <c r="R18" s="5">
        <f t="shared" si="10"/>
        <v>4096.304730755965</v>
      </c>
      <c r="S18" s="5">
        <f t="shared" si="11"/>
        <v>6377.76448532802</v>
      </c>
      <c r="T18" s="5">
        <f t="shared" si="12"/>
        <v>17828.714759759383</v>
      </c>
      <c r="U18" s="5">
        <f t="shared" si="13"/>
        <v>77597.5155359599</v>
      </c>
    </row>
    <row r="19" spans="1:21" ht="12.75">
      <c r="A19">
        <v>1250</v>
      </c>
      <c r="B19">
        <v>6531</v>
      </c>
      <c r="C19">
        <v>8842475</v>
      </c>
      <c r="D19" s="2">
        <f>100*SUM(B19:B$24)/B$25</f>
        <v>6.521400221689849</v>
      </c>
      <c r="E19" s="2">
        <f>SUM(C19:C$24)/(SUM(B19:B$24)*(A19))</f>
        <v>2.746068777962979</v>
      </c>
      <c r="F19" s="4">
        <f t="shared" si="0"/>
        <v>1.5727151258993548</v>
      </c>
      <c r="G19" s="3">
        <f t="shared" si="1"/>
        <v>220.30120469278827</v>
      </c>
      <c r="I19" s="5">
        <f t="shared" si="2"/>
        <v>2615.6000896913597</v>
      </c>
      <c r="J19" s="5">
        <f t="shared" si="3"/>
        <v>4064.2384250008513</v>
      </c>
      <c r="K19" s="5">
        <f t="shared" si="4"/>
        <v>11308.744829318823</v>
      </c>
      <c r="L19" s="5">
        <f t="shared" si="5"/>
        <v>17572.04224567476</v>
      </c>
      <c r="M19" s="5">
        <f t="shared" si="6"/>
        <v>48894.21365241505</v>
      </c>
      <c r="N19" s="5">
        <f t="shared" si="7"/>
        <v>211397.83103869055</v>
      </c>
      <c r="P19" s="5">
        <f t="shared" si="8"/>
        <v>952.4889218658244</v>
      </c>
      <c r="Q19" s="5">
        <f t="shared" si="9"/>
        <v>1480.0206235241074</v>
      </c>
      <c r="R19" s="5">
        <f t="shared" si="10"/>
        <v>4118.157899055826</v>
      </c>
      <c r="S19" s="5">
        <f t="shared" si="11"/>
        <v>6398.981113178678</v>
      </c>
      <c r="T19" s="5">
        <f t="shared" si="12"/>
        <v>17805.167170169912</v>
      </c>
      <c r="U19" s="5">
        <f t="shared" si="13"/>
        <v>76981.98702637902</v>
      </c>
    </row>
    <row r="20" spans="1:21" ht="12.75">
      <c r="A20">
        <v>1500</v>
      </c>
      <c r="B20">
        <v>22655</v>
      </c>
      <c r="C20">
        <v>44918925</v>
      </c>
      <c r="D20" s="2">
        <f>100*SUM(B20:B$24)/B$25</f>
        <v>5.58729931705224</v>
      </c>
      <c r="E20" s="2">
        <f>SUM(C20:C$24)/(SUM(B20:B$24)*(A20))</f>
        <v>2.5200685182814966</v>
      </c>
      <c r="F20" s="4">
        <f t="shared" si="0"/>
        <v>1.6578650817204894</v>
      </c>
      <c r="G20" s="3">
        <f t="shared" si="1"/>
        <v>263.2823635445631</v>
      </c>
      <c r="I20" s="5">
        <f t="shared" si="2"/>
        <v>2660.8445885940628</v>
      </c>
      <c r="J20" s="5">
        <f t="shared" si="3"/>
        <v>4042.000897639764</v>
      </c>
      <c r="K20" s="5">
        <f t="shared" si="4"/>
        <v>10670.994646491772</v>
      </c>
      <c r="L20" s="5">
        <f t="shared" si="5"/>
        <v>16209.954585366839</v>
      </c>
      <c r="M20" s="5">
        <f t="shared" si="6"/>
        <v>42794.730377553846</v>
      </c>
      <c r="N20" s="5">
        <f t="shared" si="7"/>
        <v>171623.07814385617</v>
      </c>
      <c r="P20" s="5">
        <f t="shared" si="8"/>
        <v>1055.8620010889886</v>
      </c>
      <c r="Q20" s="5">
        <f t="shared" si="9"/>
        <v>1603.9249997837817</v>
      </c>
      <c r="R20" s="5">
        <f t="shared" si="10"/>
        <v>4234.406552472873</v>
      </c>
      <c r="S20" s="5">
        <f t="shared" si="11"/>
        <v>6432.346766674761</v>
      </c>
      <c r="T20" s="5">
        <f t="shared" si="12"/>
        <v>16981.57413860189</v>
      </c>
      <c r="U20" s="5">
        <f t="shared" si="13"/>
        <v>68102.54439466218</v>
      </c>
    </row>
    <row r="21" spans="1:21" ht="12.75">
      <c r="A21">
        <v>3000</v>
      </c>
      <c r="B21">
        <v>10877</v>
      </c>
      <c r="C21">
        <v>42603590</v>
      </c>
      <c r="D21" s="2">
        <f>100*SUM(B21:B$24)/B$25</f>
        <v>2.347051882575893</v>
      </c>
      <c r="E21" s="2">
        <f>SUM(C21:C$24)/(SUM(B21:B$24)*(A21))</f>
        <v>2.0871580337192768</v>
      </c>
      <c r="F21" s="4">
        <f t="shared" si="0"/>
        <v>1.9198294718743876</v>
      </c>
      <c r="G21" s="3">
        <f t="shared" si="1"/>
        <v>424.9714664624685</v>
      </c>
      <c r="I21" s="5">
        <f t="shared" si="2"/>
        <v>2943.0300840838713</v>
      </c>
      <c r="J21" s="5">
        <f t="shared" si="3"/>
        <v>4222.747214501185</v>
      </c>
      <c r="K21" s="5">
        <f t="shared" si="4"/>
        <v>9765.046095564254</v>
      </c>
      <c r="L21" s="5">
        <f t="shared" si="5"/>
        <v>14011.178962295813</v>
      </c>
      <c r="M21" s="5">
        <f t="shared" si="6"/>
        <v>32400.662760529627</v>
      </c>
      <c r="N21" s="5">
        <f t="shared" si="7"/>
        <v>107506.19475298142</v>
      </c>
      <c r="P21" s="5">
        <f t="shared" si="8"/>
        <v>1410.0657624087269</v>
      </c>
      <c r="Q21" s="5">
        <f t="shared" si="9"/>
        <v>2023.2043507392336</v>
      </c>
      <c r="R21" s="5">
        <f t="shared" si="10"/>
        <v>4678.632828853464</v>
      </c>
      <c r="S21" s="5">
        <f t="shared" si="11"/>
        <v>6713.04172273345</v>
      </c>
      <c r="T21" s="5">
        <f t="shared" si="12"/>
        <v>15523.818626609816</v>
      </c>
      <c r="U21" s="5">
        <f t="shared" si="13"/>
        <v>51508.41144568597</v>
      </c>
    </row>
    <row r="22" spans="1:21" ht="12.75">
      <c r="A22">
        <v>6000</v>
      </c>
      <c r="B22">
        <v>3459</v>
      </c>
      <c r="C22">
        <v>25277440</v>
      </c>
      <c r="D22" s="2">
        <f>100*SUM(B22:B$24)/B$25</f>
        <v>0.7913612471841813</v>
      </c>
      <c r="E22" s="2">
        <f>SUM(C22:C$24)/(SUM(B22:B$24)*(A22))</f>
        <v>1.811771793481535</v>
      </c>
      <c r="F22" s="4">
        <f t="shared" si="0"/>
        <v>2.23187330236148</v>
      </c>
      <c r="G22" s="3">
        <f t="shared" si="1"/>
        <v>686.2927930333389</v>
      </c>
      <c r="I22" s="5">
        <f t="shared" si="2"/>
        <v>3488.7274276707417</v>
      </c>
      <c r="J22" s="5">
        <f t="shared" si="3"/>
        <v>4759.318458465911</v>
      </c>
      <c r="K22" s="5">
        <f t="shared" si="4"/>
        <v>9788.612732884574</v>
      </c>
      <c r="L22" s="5">
        <f t="shared" si="5"/>
        <v>13353.61567455444</v>
      </c>
      <c r="M22" s="5">
        <f t="shared" si="6"/>
        <v>27464.724952262186</v>
      </c>
      <c r="N22" s="5">
        <f t="shared" si="7"/>
        <v>77060.06328857252</v>
      </c>
      <c r="P22" s="5">
        <f t="shared" si="8"/>
        <v>1925.5887746031947</v>
      </c>
      <c r="Q22" s="5">
        <f t="shared" si="9"/>
        <v>2626.886275406857</v>
      </c>
      <c r="R22" s="5">
        <f t="shared" si="10"/>
        <v>5402.784593568813</v>
      </c>
      <c r="S22" s="5">
        <f t="shared" si="11"/>
        <v>7370.473324840696</v>
      </c>
      <c r="T22" s="5">
        <f t="shared" si="12"/>
        <v>15159.042132721057</v>
      </c>
      <c r="U22" s="5">
        <f t="shared" si="13"/>
        <v>42532.98542665379</v>
      </c>
    </row>
    <row r="23" spans="1:21" ht="12.75">
      <c r="A23">
        <v>10000</v>
      </c>
      <c r="B23">
        <v>1633</v>
      </c>
      <c r="C23">
        <v>21342280</v>
      </c>
      <c r="D23" s="2">
        <f>100*SUM(B23:B$24)/B$25</f>
        <v>0.29663532019880573</v>
      </c>
      <c r="E23" s="2">
        <f>SUM(C23:C$24)/(SUM(B23:B$24)*(A23))</f>
        <v>1.6812806171648988</v>
      </c>
      <c r="F23" s="4">
        <f t="shared" si="0"/>
        <v>2.4678239403924764</v>
      </c>
      <c r="G23" s="3">
        <f t="shared" si="1"/>
        <v>945.596915903432</v>
      </c>
      <c r="I23" s="5">
        <f t="shared" si="2"/>
        <v>4041.6764687284995</v>
      </c>
      <c r="J23" s="5">
        <f t="shared" si="3"/>
        <v>5352.3376583696845</v>
      </c>
      <c r="K23" s="5">
        <f t="shared" si="4"/>
        <v>10274.881890902825</v>
      </c>
      <c r="L23" s="5">
        <f t="shared" si="5"/>
        <v>13606.887563981853</v>
      </c>
      <c r="M23" s="5">
        <f t="shared" si="6"/>
        <v>26121.14024683819</v>
      </c>
      <c r="N23" s="5">
        <f t="shared" si="7"/>
        <v>66406.01566418944</v>
      </c>
      <c r="P23" s="5">
        <f t="shared" si="8"/>
        <v>2403.9273560078723</v>
      </c>
      <c r="Q23" s="5">
        <f t="shared" si="9"/>
        <v>3183.4885882376952</v>
      </c>
      <c r="R23" s="5">
        <f t="shared" si="10"/>
        <v>6111.342619430836</v>
      </c>
      <c r="S23" s="5">
        <f t="shared" si="11"/>
        <v>8093.168638871723</v>
      </c>
      <c r="T23" s="5">
        <f t="shared" si="12"/>
        <v>15536.454759637692</v>
      </c>
      <c r="U23" s="5">
        <f t="shared" si="13"/>
        <v>39497.2825988848</v>
      </c>
    </row>
    <row r="24" spans="1:21" ht="12.75">
      <c r="A24">
        <v>20000</v>
      </c>
      <c r="B24">
        <v>441</v>
      </c>
      <c r="C24">
        <v>13527480</v>
      </c>
      <c r="D24" s="2">
        <f>100*SUM(B24:B$24)/B$25</f>
        <v>0.0630743376121858</v>
      </c>
      <c r="E24" s="2">
        <f>SUM(C24:C$24)/(SUM(B24:B$24)*(A24))</f>
        <v>1.5337278911564627</v>
      </c>
      <c r="F24" s="4">
        <f t="shared" si="0"/>
        <v>2.873613908078207</v>
      </c>
      <c r="G24" s="3">
        <f t="shared" si="1"/>
        <v>1539.5662398876407</v>
      </c>
      <c r="H24" t="s">
        <v>30</v>
      </c>
      <c r="I24" s="5">
        <f t="shared" si="2"/>
        <v>5261.875352298895</v>
      </c>
      <c r="J24" s="5">
        <f t="shared" si="3"/>
        <v>6697.2598017986475</v>
      </c>
      <c r="K24" s="5">
        <f t="shared" si="4"/>
        <v>11725.582247561268</v>
      </c>
      <c r="L24" s="5">
        <f t="shared" si="5"/>
        <v>14924.198195794723</v>
      </c>
      <c r="M24" s="5">
        <f t="shared" si="6"/>
        <v>26129.330293667135</v>
      </c>
      <c r="N24" s="5">
        <f t="shared" si="7"/>
        <v>58226.695031502626</v>
      </c>
      <c r="P24" s="5">
        <f t="shared" si="8"/>
        <v>3430.7750303290973</v>
      </c>
      <c r="Q24" s="5">
        <f t="shared" si="9"/>
        <v>4366.654502676334</v>
      </c>
      <c r="R24" s="5">
        <f t="shared" si="10"/>
        <v>7645.151604252261</v>
      </c>
      <c r="S24" s="5">
        <f t="shared" si="11"/>
        <v>9730.668837574289</v>
      </c>
      <c r="T24" s="5">
        <f t="shared" si="12"/>
        <v>17036.483749386</v>
      </c>
      <c r="U24" s="5">
        <f t="shared" si="13"/>
        <v>37964.16259183921</v>
      </c>
    </row>
    <row r="25" spans="1:21" ht="12.75">
      <c r="A25" t="s">
        <v>13</v>
      </c>
      <c r="B25">
        <v>699175</v>
      </c>
      <c r="C25">
        <v>349545916</v>
      </c>
      <c r="G25" s="3" t="s">
        <v>11</v>
      </c>
      <c r="H25" s="3">
        <f>C25/B25</f>
        <v>499.940524189223</v>
      </c>
      <c r="I25" s="3">
        <f>I18</f>
        <v>2605.1330534917615</v>
      </c>
      <c r="J25" s="3">
        <f>J20</f>
        <v>4042.000897639764</v>
      </c>
      <c r="K25" s="3">
        <f>K21</f>
        <v>9765.046095564254</v>
      </c>
      <c r="L25" s="3">
        <f>L23</f>
        <v>13606.887563981853</v>
      </c>
      <c r="M25" s="3">
        <f>M24</f>
        <v>26129.330293667135</v>
      </c>
      <c r="N25" s="3">
        <f>N24</f>
        <v>58226.695031502626</v>
      </c>
      <c r="O25" t="s">
        <v>11</v>
      </c>
      <c r="P25" s="3">
        <f>P18</f>
        <v>941.1622022854192</v>
      </c>
      <c r="Q25" s="3">
        <f>Q20</f>
        <v>1603.9249997837817</v>
      </c>
      <c r="R25" s="3">
        <f>R22</f>
        <v>5402.784593568813</v>
      </c>
      <c r="S25" s="3">
        <f>S23</f>
        <v>8093.168638871723</v>
      </c>
      <c r="T25" s="3">
        <f>T24</f>
        <v>17036.483749386</v>
      </c>
      <c r="U25" s="3">
        <f>U24</f>
        <v>37964.16259183921</v>
      </c>
    </row>
    <row r="26" spans="2:14" ht="12.75">
      <c r="B26">
        <f>B25-SUM(B14:B24)</f>
        <v>0</v>
      </c>
      <c r="C26">
        <f>C25-SUM(C14:C24)</f>
        <v>0</v>
      </c>
      <c r="H26" t="s">
        <v>23</v>
      </c>
      <c r="I26" s="6">
        <f>10*I25/($C25/$B25)</f>
        <v>52.10885950317046</v>
      </c>
      <c r="J26" s="6">
        <f>5*J25/($C25/$B25)</f>
        <v>40.42481757399909</v>
      </c>
      <c r="K26" s="6">
        <f>1*K25/($C25/$B25)</f>
        <v>19.532415603637425</v>
      </c>
      <c r="L26" s="6">
        <f>0.5*L25/($C25/$B25)</f>
        <v>13.60850631787529</v>
      </c>
      <c r="M26" s="6">
        <f>0.1*M25/($C25/$B25)</f>
        <v>5.226487757927265</v>
      </c>
      <c r="N26" s="6">
        <f>0.01*N25/($C25/$B25)</f>
        <v>1.164672440305406</v>
      </c>
    </row>
    <row r="28" spans="1:4" ht="12.75">
      <c r="A28" s="1" t="s">
        <v>41</v>
      </c>
      <c r="D28" s="3"/>
    </row>
    <row r="29" spans="2:21" ht="12.75">
      <c r="B29" t="s">
        <v>14</v>
      </c>
      <c r="C29" t="s">
        <v>15</v>
      </c>
      <c r="D29" t="s">
        <v>0</v>
      </c>
      <c r="E29" t="s">
        <v>1</v>
      </c>
      <c r="F29" t="s">
        <v>2</v>
      </c>
      <c r="G29" t="s">
        <v>3</v>
      </c>
      <c r="H29" t="s">
        <v>4</v>
      </c>
      <c r="I29" t="s">
        <v>16</v>
      </c>
      <c r="J29" t="s">
        <v>17</v>
      </c>
      <c r="K29" t="s">
        <v>18</v>
      </c>
      <c r="L29" t="s">
        <v>19</v>
      </c>
      <c r="M29" t="s">
        <v>20</v>
      </c>
      <c r="N29" t="s">
        <v>21</v>
      </c>
      <c r="O29" t="s">
        <v>5</v>
      </c>
      <c r="P29" t="s">
        <v>22</v>
      </c>
      <c r="Q29" t="s">
        <v>6</v>
      </c>
      <c r="R29" t="s">
        <v>7</v>
      </c>
      <c r="S29" t="s">
        <v>8</v>
      </c>
      <c r="T29" t="s">
        <v>9</v>
      </c>
      <c r="U29" t="s">
        <v>10</v>
      </c>
    </row>
    <row r="30" spans="1:21" ht="12.75">
      <c r="A30">
        <v>1</v>
      </c>
      <c r="B30">
        <v>546308</v>
      </c>
      <c r="C30">
        <v>117583184</v>
      </c>
      <c r="D30" s="2">
        <f>100*SUM(B30:B$39)/B$40</f>
        <v>100</v>
      </c>
      <c r="E30" s="2">
        <f>SUM(C30:C$39)/(SUM(B30:B$39)*(A30))</f>
        <v>491.6804109252324</v>
      </c>
      <c r="F30" s="4">
        <f aca="true" t="shared" si="14" ref="F30:F39">E30/(E30-1)</f>
        <v>1.002037986391416</v>
      </c>
      <c r="G30" s="3">
        <f aca="true" t="shared" si="15" ref="G30:G39">(A30)*(D30/100)^(1/F30)</f>
        <v>1</v>
      </c>
      <c r="I30" s="5">
        <f aca="true" t="shared" si="16" ref="I30:I39">$E30*$G30/(0.1^(1/$F30))</f>
        <v>4893.832090356833</v>
      </c>
      <c r="J30" s="5">
        <f aca="true" t="shared" si="17" ref="J30:J39">$E30*$G30/(0.05^(1/$F30))</f>
        <v>9773.875728206312</v>
      </c>
      <c r="K30" s="5">
        <f aca="true" t="shared" si="18" ref="K30:K39">$E30*$G30/(0.01^(1/$F30))</f>
        <v>48709.67400051297</v>
      </c>
      <c r="L30" s="5">
        <f aca="true" t="shared" si="19" ref="L30:L39">$E30*$G30/(0.005^(1/$F30))</f>
        <v>97282.10769236714</v>
      </c>
      <c r="M30" s="5">
        <f aca="true" t="shared" si="20" ref="M30:M39">$E30*$G30/(0.001^(1/$F30))</f>
        <v>484820.9536881048</v>
      </c>
      <c r="N30" s="5">
        <f aca="true" t="shared" si="21" ref="N30:N39">$E30*$G30/(0.0001^(1/$F30))</f>
        <v>4825558.00173427</v>
      </c>
      <c r="P30" s="5">
        <f aca="true" t="shared" si="22" ref="P30:P39">$G30/(0.1^(1/$F30))</f>
        <v>9.953278555775157</v>
      </c>
      <c r="Q30" s="5">
        <f aca="true" t="shared" si="23" ref="Q30:Q39">$G30/(0.05^(1/$F30))</f>
        <v>19.878513585306493</v>
      </c>
      <c r="R30" s="5">
        <f aca="true" t="shared" si="24" ref="R30:R39">$G30/(0.01^(1/$F30))</f>
        <v>99.06775400885358</v>
      </c>
      <c r="S30" s="5">
        <f aca="true" t="shared" si="25" ref="S30:S39">$G30/(0.005^(1/$F30))</f>
        <v>197.85638298931616</v>
      </c>
      <c r="T30" s="5">
        <f aca="true" t="shared" si="26" ref="T30:T39">$G30/(0.001^(1/$F30))</f>
        <v>986.0489515451314</v>
      </c>
      <c r="U30" s="5">
        <f aca="true" t="shared" si="27" ref="U30:U39">$G30/(0.0001^(1/$F30))</f>
        <v>9814.419884358726</v>
      </c>
    </row>
    <row r="31" spans="1:21" ht="12.75">
      <c r="A31">
        <v>500</v>
      </c>
      <c r="B31">
        <v>62256</v>
      </c>
      <c r="C31">
        <v>35795695</v>
      </c>
      <c r="D31" s="2">
        <f>100*SUM(B31:B$39)/B$40</f>
        <v>21.009239311172482</v>
      </c>
      <c r="E31" s="2">
        <f>SUM(C31:C$39)/(SUM(B31:B$39)*(A31))</f>
        <v>3.062145118442967</v>
      </c>
      <c r="F31" s="4">
        <f t="shared" si="14"/>
        <v>1.4849319240709185</v>
      </c>
      <c r="G31" s="3">
        <f t="shared" si="15"/>
        <v>174.84762783808725</v>
      </c>
      <c r="I31" s="5">
        <f t="shared" si="16"/>
        <v>2524.161034537612</v>
      </c>
      <c r="J31" s="5">
        <f t="shared" si="17"/>
        <v>4025.6883736404293</v>
      </c>
      <c r="K31" s="5">
        <f t="shared" si="18"/>
        <v>11900.044991069126</v>
      </c>
      <c r="L31" s="5">
        <f t="shared" si="19"/>
        <v>18978.928884036366</v>
      </c>
      <c r="M31" s="5">
        <f t="shared" si="20"/>
        <v>56102.233118977834</v>
      </c>
      <c r="N31" s="5">
        <f t="shared" si="21"/>
        <v>264491.4841328981</v>
      </c>
      <c r="P31" s="5">
        <f t="shared" si="22"/>
        <v>824.3113689599049</v>
      </c>
      <c r="Q31" s="5">
        <f t="shared" si="23"/>
        <v>1314.6628320761633</v>
      </c>
      <c r="R31" s="5">
        <f t="shared" si="24"/>
        <v>3886.1793059370207</v>
      </c>
      <c r="S31" s="5">
        <f t="shared" si="25"/>
        <v>6197.919481257874</v>
      </c>
      <c r="T31" s="5">
        <f t="shared" si="26"/>
        <v>18321.219585930197</v>
      </c>
      <c r="U31" s="5">
        <f t="shared" si="27"/>
        <v>86374.57530666809</v>
      </c>
    </row>
    <row r="32" spans="1:21" ht="12.75">
      <c r="A32">
        <v>750</v>
      </c>
      <c r="B32">
        <v>21644</v>
      </c>
      <c r="C32">
        <v>17849515</v>
      </c>
      <c r="D32" s="2">
        <f>100*SUM(B32:B$39)/B$40</f>
        <v>12.007634360405431</v>
      </c>
      <c r="E32" s="2">
        <f>SUM(C32:C$39)/(SUM(B32:B$39)*(A32))</f>
        <v>2.9970893239891145</v>
      </c>
      <c r="F32" s="4">
        <f t="shared" si="14"/>
        <v>1.500728729550532</v>
      </c>
      <c r="G32" s="3">
        <f t="shared" si="15"/>
        <v>182.66874023404452</v>
      </c>
      <c r="I32" s="5">
        <f t="shared" si="16"/>
        <v>2539.2582053256274</v>
      </c>
      <c r="J32" s="5">
        <f t="shared" si="17"/>
        <v>4029.9167825105665</v>
      </c>
      <c r="K32" s="5">
        <f t="shared" si="18"/>
        <v>11777.410392758686</v>
      </c>
      <c r="L32" s="5">
        <f t="shared" si="19"/>
        <v>18691.27908959782</v>
      </c>
      <c r="M32" s="5">
        <f t="shared" si="20"/>
        <v>54625.16386421319</v>
      </c>
      <c r="N32" s="5">
        <f t="shared" si="21"/>
        <v>253358.62703967528</v>
      </c>
      <c r="P32" s="5">
        <f t="shared" si="22"/>
        <v>847.2414168643743</v>
      </c>
      <c r="Q32" s="5">
        <f t="shared" si="23"/>
        <v>1344.610169024513</v>
      </c>
      <c r="R32" s="5">
        <f t="shared" si="24"/>
        <v>3929.616077335659</v>
      </c>
      <c r="S32" s="5">
        <f t="shared" si="25"/>
        <v>6236.477151344893</v>
      </c>
      <c r="T32" s="5">
        <f t="shared" si="26"/>
        <v>18226.071350955703</v>
      </c>
      <c r="U32" s="5">
        <f t="shared" si="27"/>
        <v>84534.89357549608</v>
      </c>
    </row>
    <row r="33" spans="1:21" ht="12.75">
      <c r="A33">
        <v>1000</v>
      </c>
      <c r="B33">
        <v>17549</v>
      </c>
      <c r="C33" s="3">
        <v>19006355</v>
      </c>
      <c r="D33" s="2">
        <f>100*SUM(B33:B$39)/B$40</f>
        <v>8.878124954815576</v>
      </c>
      <c r="E33" s="2">
        <f>SUM(C33:C$39)/(SUM(B33:B$39)*(A33))</f>
        <v>2.7494657340151787</v>
      </c>
      <c r="F33" s="4">
        <f t="shared" si="14"/>
        <v>1.57160307890393</v>
      </c>
      <c r="G33" s="3">
        <f t="shared" si="15"/>
        <v>214.20233489324642</v>
      </c>
      <c r="I33" s="5">
        <f t="shared" si="16"/>
        <v>2548.974483213472</v>
      </c>
      <c r="J33" s="5">
        <f t="shared" si="17"/>
        <v>3961.9478953275056</v>
      </c>
      <c r="K33" s="5">
        <f t="shared" si="18"/>
        <v>11032.10696033283</v>
      </c>
      <c r="L33" s="5">
        <f t="shared" si="19"/>
        <v>17147.53648589508</v>
      </c>
      <c r="M33" s="5">
        <f t="shared" si="20"/>
        <v>47747.588210764916</v>
      </c>
      <c r="N33" s="5">
        <f t="shared" si="21"/>
        <v>206654.28536381715</v>
      </c>
      <c r="P33" s="5">
        <f t="shared" si="22"/>
        <v>927.0799238116274</v>
      </c>
      <c r="Q33" s="5">
        <f t="shared" si="23"/>
        <v>1440.9882786724825</v>
      </c>
      <c r="R33" s="5">
        <f t="shared" si="24"/>
        <v>4012.4547921614244</v>
      </c>
      <c r="S33" s="5">
        <f t="shared" si="25"/>
        <v>6236.679466033462</v>
      </c>
      <c r="T33" s="5">
        <f t="shared" si="26"/>
        <v>17366.133216374656</v>
      </c>
      <c r="U33" s="5">
        <f t="shared" si="27"/>
        <v>75161.61514842007</v>
      </c>
    </row>
    <row r="34" spans="1:21" ht="12.75">
      <c r="A34">
        <v>1250</v>
      </c>
      <c r="B34">
        <v>6344</v>
      </c>
      <c r="C34">
        <v>8595965</v>
      </c>
      <c r="D34" s="2">
        <f>100*SUM(B34:B$39)/B$40</f>
        <v>6.340712251124189</v>
      </c>
      <c r="E34" s="2">
        <f>SUM(C34:C$39)/(SUM(B34:B$39)*(A34))</f>
        <v>2.7330643741591225</v>
      </c>
      <c r="F34" s="4">
        <f t="shared" si="14"/>
        <v>1.5770126112512104</v>
      </c>
      <c r="G34" s="3">
        <f t="shared" si="15"/>
        <v>217.43695808702435</v>
      </c>
      <c r="I34" s="5">
        <f t="shared" si="16"/>
        <v>2559.137158925617</v>
      </c>
      <c r="J34" s="5">
        <f t="shared" si="17"/>
        <v>3971.730712179664</v>
      </c>
      <c r="K34" s="5">
        <f t="shared" si="18"/>
        <v>11020.566027334642</v>
      </c>
      <c r="L34" s="5">
        <f t="shared" si="19"/>
        <v>17103.70247397946</v>
      </c>
      <c r="M34" s="5">
        <f t="shared" si="20"/>
        <v>47458.525284291994</v>
      </c>
      <c r="N34" s="5">
        <f t="shared" si="21"/>
        <v>204373.49738419085</v>
      </c>
      <c r="P34" s="5">
        <f t="shared" si="22"/>
        <v>936.3618300110412</v>
      </c>
      <c r="Q34" s="5">
        <f t="shared" si="23"/>
        <v>1453.215207710444</v>
      </c>
      <c r="R34" s="5">
        <f t="shared" si="24"/>
        <v>4032.311178446107</v>
      </c>
      <c r="S34" s="5">
        <f t="shared" si="25"/>
        <v>6258.067916618954</v>
      </c>
      <c r="T34" s="5">
        <f t="shared" si="26"/>
        <v>17364.58377380646</v>
      </c>
      <c r="U34" s="5">
        <f t="shared" si="27"/>
        <v>74778.1498732792</v>
      </c>
    </row>
    <row r="35" spans="1:21" ht="12.75">
      <c r="A35">
        <v>1500</v>
      </c>
      <c r="B35">
        <v>21954</v>
      </c>
      <c r="C35">
        <v>43481465</v>
      </c>
      <c r="D35" s="2">
        <f>100*SUM(B35:B$39)/B$40</f>
        <v>5.4234322811989415</v>
      </c>
      <c r="E35" s="2">
        <f>SUM(C35:C$39)/(SUM(B35:B$39)*(A35))</f>
        <v>2.509982048752744</v>
      </c>
      <c r="F35" s="4">
        <f t="shared" si="14"/>
        <v>1.6622595287314887</v>
      </c>
      <c r="G35" s="3">
        <f t="shared" si="15"/>
        <v>259.80188978475076</v>
      </c>
      <c r="I35" s="5">
        <f t="shared" si="16"/>
        <v>2605.575712394046</v>
      </c>
      <c r="J35" s="5">
        <f t="shared" si="17"/>
        <v>3953.67135399671</v>
      </c>
      <c r="K35" s="5">
        <f t="shared" si="18"/>
        <v>10411.048591444887</v>
      </c>
      <c r="L35" s="5">
        <f t="shared" si="19"/>
        <v>15797.60833096008</v>
      </c>
      <c r="M35" s="5">
        <f t="shared" si="20"/>
        <v>41599.2259437497</v>
      </c>
      <c r="N35" s="5">
        <f t="shared" si="21"/>
        <v>166217.22431889773</v>
      </c>
      <c r="P35" s="5">
        <f t="shared" si="22"/>
        <v>1038.0853973393175</v>
      </c>
      <c r="Q35" s="5">
        <f t="shared" si="23"/>
        <v>1575.1791356282256</v>
      </c>
      <c r="R35" s="5">
        <f t="shared" si="24"/>
        <v>4147.8577891098175</v>
      </c>
      <c r="S35" s="5">
        <f t="shared" si="25"/>
        <v>6293.912874321233</v>
      </c>
      <c r="T35" s="5">
        <f t="shared" si="26"/>
        <v>16573.515322319185</v>
      </c>
      <c r="U35" s="5">
        <f t="shared" si="27"/>
        <v>66222.47533662406</v>
      </c>
    </row>
    <row r="36" spans="1:21" ht="12.75">
      <c r="A36">
        <v>3000</v>
      </c>
      <c r="B36">
        <v>10354</v>
      </c>
      <c r="C36">
        <v>40494180</v>
      </c>
      <c r="D36" s="2">
        <f>100*SUM(B36:B$39)/B$40</f>
        <v>2.249099926259019</v>
      </c>
      <c r="E36" s="2">
        <f>SUM(C36:C$39)/(SUM(B36:B$39)*(A36))</f>
        <v>2.094480017143469</v>
      </c>
      <c r="F36" s="4">
        <f t="shared" si="14"/>
        <v>1.9136758865730077</v>
      </c>
      <c r="G36" s="3">
        <f t="shared" si="15"/>
        <v>413.00562374321726</v>
      </c>
      <c r="I36" s="5">
        <f t="shared" si="16"/>
        <v>2881.2882935877565</v>
      </c>
      <c r="J36" s="5">
        <f t="shared" si="17"/>
        <v>4138.9606938491215</v>
      </c>
      <c r="K36" s="5">
        <f t="shared" si="18"/>
        <v>9597.127022143733</v>
      </c>
      <c r="L36" s="5">
        <f t="shared" si="19"/>
        <v>13786.239859069603</v>
      </c>
      <c r="M36" s="5">
        <f t="shared" si="20"/>
        <v>31966.55026993959</v>
      </c>
      <c r="N36" s="5">
        <f t="shared" si="21"/>
        <v>106475.64982757923</v>
      </c>
      <c r="P36" s="5">
        <f t="shared" si="22"/>
        <v>1375.6580487778376</v>
      </c>
      <c r="Q36" s="5">
        <f t="shared" si="23"/>
        <v>1976.12804131404</v>
      </c>
      <c r="R36" s="5">
        <f t="shared" si="24"/>
        <v>4582.104839191857</v>
      </c>
      <c r="S36" s="5">
        <f t="shared" si="25"/>
        <v>6582.177794119896</v>
      </c>
      <c r="T36" s="5">
        <f t="shared" si="26"/>
        <v>15262.284676048987</v>
      </c>
      <c r="U36" s="5">
        <f t="shared" si="27"/>
        <v>50836.3168691362</v>
      </c>
    </row>
    <row r="37" spans="1:21" ht="12.75">
      <c r="A37">
        <v>6000</v>
      </c>
      <c r="B37">
        <v>3228</v>
      </c>
      <c r="C37">
        <v>23617440</v>
      </c>
      <c r="D37" s="2">
        <f>100*SUM(B37:B$39)/B$40</f>
        <v>0.7520134179667732</v>
      </c>
      <c r="E37" s="2">
        <f>SUM(C37:C$39)/(SUM(B37:B$39)*(A37))</f>
        <v>1.8344142152150227</v>
      </c>
      <c r="F37" s="4">
        <f t="shared" si="14"/>
        <v>2.198445546307366</v>
      </c>
      <c r="G37" s="3">
        <f t="shared" si="15"/>
        <v>648.8087149200668</v>
      </c>
      <c r="I37" s="5">
        <f t="shared" si="16"/>
        <v>3392.1959529493824</v>
      </c>
      <c r="J37" s="5">
        <f t="shared" si="17"/>
        <v>4649.534745417985</v>
      </c>
      <c r="K37" s="5">
        <f t="shared" si="18"/>
        <v>9668.247988382294</v>
      </c>
      <c r="L37" s="5">
        <f t="shared" si="19"/>
        <v>13251.84499150653</v>
      </c>
      <c r="M37" s="5">
        <f t="shared" si="20"/>
        <v>27555.901976589932</v>
      </c>
      <c r="N37" s="5">
        <f t="shared" si="21"/>
        <v>78538.29718226797</v>
      </c>
      <c r="P37" s="5">
        <f t="shared" si="22"/>
        <v>1849.198466090039</v>
      </c>
      <c r="Q37" s="5">
        <f t="shared" si="23"/>
        <v>2534.615522957548</v>
      </c>
      <c r="R37" s="5">
        <f t="shared" si="24"/>
        <v>5270.482483286372</v>
      </c>
      <c r="S37" s="5">
        <f t="shared" si="25"/>
        <v>7224.020006819018</v>
      </c>
      <c r="T37" s="5">
        <f t="shared" si="26"/>
        <v>15021.635652425393</v>
      </c>
      <c r="U37" s="5">
        <f t="shared" si="27"/>
        <v>42813.82935808859</v>
      </c>
    </row>
    <row r="38" spans="1:21" ht="12.75">
      <c r="A38">
        <v>10000</v>
      </c>
      <c r="B38">
        <v>1539</v>
      </c>
      <c r="C38">
        <v>20124960</v>
      </c>
      <c r="D38" s="2">
        <f>100*SUM(B38:B$39)/B$40</f>
        <v>0.2852763840892989</v>
      </c>
      <c r="E38" s="2">
        <f>SUM(C38:C$39)/(SUM(B38:B$39)*(A38))</f>
        <v>1.7043735428281805</v>
      </c>
      <c r="F38" s="4">
        <f t="shared" si="14"/>
        <v>2.41970125110723</v>
      </c>
      <c r="G38" s="3">
        <f t="shared" si="15"/>
        <v>887.8244927723698</v>
      </c>
      <c r="I38" s="5">
        <f t="shared" si="16"/>
        <v>3918.9169959579935</v>
      </c>
      <c r="J38" s="5">
        <f t="shared" si="17"/>
        <v>5218.840012217535</v>
      </c>
      <c r="K38" s="5">
        <f t="shared" si="18"/>
        <v>10149.396619031057</v>
      </c>
      <c r="L38" s="5">
        <f t="shared" si="19"/>
        <v>13515.998738910885</v>
      </c>
      <c r="M38" s="5">
        <f t="shared" si="20"/>
        <v>26285.387477368065</v>
      </c>
      <c r="N38" s="5">
        <f t="shared" si="21"/>
        <v>68075.13990928637</v>
      </c>
      <c r="P38" s="5">
        <f t="shared" si="22"/>
        <v>2299.329869586613</v>
      </c>
      <c r="Q38" s="5">
        <f t="shared" si="23"/>
        <v>3062.0282943125057</v>
      </c>
      <c r="R38" s="5">
        <f t="shared" si="24"/>
        <v>5954.9132651927275</v>
      </c>
      <c r="S38" s="5">
        <f t="shared" si="25"/>
        <v>7930.185724710845</v>
      </c>
      <c r="T38" s="5">
        <f t="shared" si="26"/>
        <v>15422.316069135273</v>
      </c>
      <c r="U38" s="5">
        <f t="shared" si="27"/>
        <v>39941.44370272537</v>
      </c>
    </row>
    <row r="39" spans="1:21" ht="12.75">
      <c r="A39">
        <v>20000</v>
      </c>
      <c r="B39">
        <v>434</v>
      </c>
      <c r="C39">
        <v>13502330</v>
      </c>
      <c r="D39" s="2">
        <f>100*SUM(B39:B$39)/B$40</f>
        <v>0.06275212909009413</v>
      </c>
      <c r="E39" s="2">
        <f>SUM(C39:C$39)/(SUM(B39:B$39)*(A39))</f>
        <v>1.5555679723502305</v>
      </c>
      <c r="F39" s="4">
        <f t="shared" si="14"/>
        <v>2.799959770484392</v>
      </c>
      <c r="G39" s="3">
        <f t="shared" si="15"/>
        <v>1436.5126128985437</v>
      </c>
      <c r="H39" t="s">
        <v>30</v>
      </c>
      <c r="I39" s="5">
        <f t="shared" si="16"/>
        <v>5085.649492876144</v>
      </c>
      <c r="J39" s="5">
        <f t="shared" si="17"/>
        <v>6514.16391382163</v>
      </c>
      <c r="K39" s="5">
        <f t="shared" si="18"/>
        <v>11574.291434587061</v>
      </c>
      <c r="L39" s="5">
        <f t="shared" si="19"/>
        <v>14825.408573055593</v>
      </c>
      <c r="M39" s="5">
        <f t="shared" si="20"/>
        <v>26341.61524509491</v>
      </c>
      <c r="N39" s="5">
        <f t="shared" si="21"/>
        <v>59950.16607644045</v>
      </c>
      <c r="P39" s="5">
        <f t="shared" si="22"/>
        <v>3269.320006114865</v>
      </c>
      <c r="Q39" s="5">
        <f t="shared" si="23"/>
        <v>4187.643375030217</v>
      </c>
      <c r="R39" s="5">
        <f t="shared" si="24"/>
        <v>7440.556530037089</v>
      </c>
      <c r="S39" s="5">
        <f t="shared" si="25"/>
        <v>9530.543722018536</v>
      </c>
      <c r="T39" s="5">
        <f t="shared" si="26"/>
        <v>16933.760345616185</v>
      </c>
      <c r="U39" s="5">
        <f t="shared" si="27"/>
        <v>38539.08485005944</v>
      </c>
    </row>
    <row r="40" spans="1:21" ht="12.75">
      <c r="A40" t="s">
        <v>13</v>
      </c>
      <c r="B40">
        <v>691610</v>
      </c>
      <c r="C40">
        <v>340051089</v>
      </c>
      <c r="G40" s="3" t="s">
        <v>11</v>
      </c>
      <c r="H40" s="3">
        <f>C40/B40</f>
        <v>491.6804109252324</v>
      </c>
      <c r="I40" s="3">
        <f>I33</f>
        <v>2548.974483213472</v>
      </c>
      <c r="J40" s="3">
        <f>J35</f>
        <v>3953.67135399671</v>
      </c>
      <c r="K40" s="3">
        <f>K36</f>
        <v>9597.127022143733</v>
      </c>
      <c r="L40" s="3">
        <f>L38</f>
        <v>13515.998738910885</v>
      </c>
      <c r="M40" s="3">
        <f>M39</f>
        <v>26341.61524509491</v>
      </c>
      <c r="N40" s="3">
        <f>N39</f>
        <v>59950.16607644045</v>
      </c>
      <c r="O40" t="s">
        <v>11</v>
      </c>
      <c r="P40" s="3">
        <f>P33</f>
        <v>927.0799238116274</v>
      </c>
      <c r="Q40" s="3">
        <f>Q35</f>
        <v>1575.1791356282256</v>
      </c>
      <c r="R40" s="3">
        <f>R37</f>
        <v>5270.482483286372</v>
      </c>
      <c r="S40" s="3">
        <f>S38</f>
        <v>7930.185724710845</v>
      </c>
      <c r="T40" s="3">
        <f>T39</f>
        <v>16933.760345616185</v>
      </c>
      <c r="U40" s="3">
        <f>U39</f>
        <v>38539.08485005944</v>
      </c>
    </row>
    <row r="41" spans="2:14" ht="12.75">
      <c r="B41">
        <f>B40-SUM(B30:B39)</f>
        <v>0</v>
      </c>
      <c r="C41">
        <f>C40-SUM(C30:C39)</f>
        <v>0</v>
      </c>
      <c r="H41" t="s">
        <v>23</v>
      </c>
      <c r="I41" s="6">
        <f>10*I40/($C40/$B40)</f>
        <v>51.84209959507788</v>
      </c>
      <c r="J41" s="6">
        <f>5*J40/($C40/$B40)</f>
        <v>40.205703401491895</v>
      </c>
      <c r="K41" s="6">
        <f>1*K40/($C40/$B40)</f>
        <v>19.51903474064401</v>
      </c>
      <c r="L41" s="6">
        <f>0.5*L40/($C40/$B40)</f>
        <v>13.744699238146179</v>
      </c>
      <c r="M41" s="6">
        <f>0.1*M40/($C40/$B40)</f>
        <v>5.357466895117072</v>
      </c>
      <c r="N41" s="6">
        <f>0.01*N40/($C40/$B40)</f>
        <v>1.2192913271372285</v>
      </c>
    </row>
    <row r="43" ht="12.75">
      <c r="A43" s="7" t="s">
        <v>42</v>
      </c>
    </row>
    <row r="44" ht="12.75">
      <c r="A44" s="7" t="s">
        <v>43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tabSelected="1" workbookViewId="0" topLeftCell="A1">
      <selection activeCell="A5" sqref="A5:C28"/>
    </sheetView>
  </sheetViews>
  <sheetFormatPr defaultColWidth="11.421875" defaultRowHeight="12.75"/>
  <cols>
    <col min="1" max="1" width="7.7109375" style="0" customWidth="1"/>
    <col min="3" max="3" width="12.00390625" style="0" bestFit="1" customWidth="1"/>
    <col min="4" max="4" width="5.7109375" style="0" customWidth="1"/>
    <col min="6" max="6" width="12.00390625" style="0" bestFit="1" customWidth="1"/>
    <col min="7" max="7" width="5.7109375" style="0" customWidth="1"/>
    <col min="8" max="9" width="6.7109375" style="0" customWidth="1"/>
  </cols>
  <sheetData>
    <row r="1" ht="12.75">
      <c r="A1" t="s">
        <v>33</v>
      </c>
    </row>
    <row r="2" ht="12.75">
      <c r="D2" s="3"/>
    </row>
    <row r="3" spans="1:4" ht="12.75">
      <c r="A3" s="1" t="s">
        <v>12</v>
      </c>
      <c r="D3" s="3"/>
    </row>
    <row r="4" spans="2:21" ht="12.75">
      <c r="B4" t="s">
        <v>14</v>
      </c>
      <c r="C4" t="s">
        <v>15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I4" t="s">
        <v>16</v>
      </c>
      <c r="J4" t="s">
        <v>17</v>
      </c>
      <c r="K4" t="s">
        <v>18</v>
      </c>
      <c r="L4" t="s">
        <v>19</v>
      </c>
      <c r="M4" t="s">
        <v>20</v>
      </c>
      <c r="N4" t="s">
        <v>21</v>
      </c>
      <c r="O4" t="s">
        <v>5</v>
      </c>
      <c r="P4" t="s">
        <v>22</v>
      </c>
      <c r="Q4" t="s">
        <v>6</v>
      </c>
      <c r="R4" t="s">
        <v>7</v>
      </c>
      <c r="S4" t="s">
        <v>8</v>
      </c>
      <c r="T4" t="s">
        <v>9</v>
      </c>
      <c r="U4" t="s">
        <v>10</v>
      </c>
    </row>
    <row r="5" spans="1:21" ht="12.75">
      <c r="A5">
        <v>1</v>
      </c>
      <c r="B5">
        <v>403682</v>
      </c>
      <c r="C5">
        <v>65342827</v>
      </c>
      <c r="D5" s="2">
        <f>100*SUM(B5:B$27)/B$28</f>
        <v>100</v>
      </c>
      <c r="E5" s="2">
        <f>SUM(C5:C$27)/(SUM(B5:B$27)*(A5))</f>
        <v>555.495703416993</v>
      </c>
      <c r="F5" s="4">
        <f aca="true" t="shared" si="0" ref="F5:F27">E5/(E5-1)</f>
        <v>1.0018034404844576</v>
      </c>
      <c r="G5" s="3">
        <f>(A5)*(D5/100)^(1/F5)</f>
        <v>1</v>
      </c>
      <c r="I5" s="5">
        <f aca="true" t="shared" si="1" ref="I5:I27">$E5*$G5/(0.1^(1/$F5))</f>
        <v>5531.978839594761</v>
      </c>
      <c r="J5" s="5">
        <f aca="true" t="shared" si="2" ref="J5:J27">$E5*$G5/(0.05^(1/$F5))</f>
        <v>11050.160689658558</v>
      </c>
      <c r="K5" s="5">
        <f aca="true" t="shared" si="3" ref="K5:K27">$E5*$G5/(0.01^(1/$F5))</f>
        <v>55090.95694796337</v>
      </c>
      <c r="L5" s="5">
        <f aca="true" t="shared" si="4" ref="L5:L27">$E5*$G5/(0.005^(1/$F5))</f>
        <v>110044.51471594049</v>
      </c>
      <c r="M5" s="5">
        <f aca="true" t="shared" si="5" ref="M5:M27">$E5*$G5/(0.001^(1/$F5))</f>
        <v>548630.72065993</v>
      </c>
      <c r="N5" s="5">
        <f aca="true" t="shared" si="6" ref="N5:N27">$E5*$G5/(0.0001^(1/$F5))</f>
        <v>5463612.983454645</v>
      </c>
      <c r="P5" s="5">
        <f aca="true" t="shared" si="7" ref="P5:P27">$G5/(0.1^(1/$F5))</f>
        <v>9.958634793331749</v>
      </c>
      <c r="Q5" s="5">
        <f aca="true" t="shared" si="8" ref="Q5:Q27">$G5/(0.05^(1/$F5))</f>
        <v>19.89243232969446</v>
      </c>
      <c r="R5" s="5">
        <f aca="true" t="shared" si="9" ref="R5:R27">$G5/(0.01^(1/$F5))</f>
        <v>99.17440694695767</v>
      </c>
      <c r="S5" s="5">
        <f aca="true" t="shared" si="10" ref="S5:S27">$G5/(0.005^(1/$F5))</f>
        <v>198.10146872249263</v>
      </c>
      <c r="T5" s="5">
        <f aca="true" t="shared" si="11" ref="T5:T27">$G5/(0.001^(1/$F5))</f>
        <v>987.6416996300155</v>
      </c>
      <c r="U5" s="5">
        <f aca="true" t="shared" si="12" ref="U5:U27">$G5/(0.0001^(1/$F5))</f>
        <v>9835.562993280766</v>
      </c>
    </row>
    <row r="6" spans="1:21" ht="12.75">
      <c r="A6">
        <v>300</v>
      </c>
      <c r="B6">
        <v>121665</v>
      </c>
      <c r="C6">
        <v>39844647</v>
      </c>
      <c r="D6" s="2">
        <f>100*SUM(B6:B$27)/B$28</f>
        <v>49.791482952347664</v>
      </c>
      <c r="E6" s="2">
        <f>SUM(C6:C$27)/(SUM(B6:B$27)*(A6))</f>
        <v>3.1747373535267243</v>
      </c>
      <c r="F6" s="4">
        <f t="shared" si="0"/>
        <v>1.4598256421072282</v>
      </c>
      <c r="G6" s="3">
        <f aca="true" t="shared" si="13" ref="G6:G27">(A6)*(D6/100)^(1/F6)</f>
        <v>186.06660767583554</v>
      </c>
      <c r="I6" s="5">
        <f t="shared" si="1"/>
        <v>2860.154904667508</v>
      </c>
      <c r="J6" s="5">
        <f t="shared" si="2"/>
        <v>4598.319141166711</v>
      </c>
      <c r="K6" s="5">
        <f t="shared" si="3"/>
        <v>13848.504239283533</v>
      </c>
      <c r="L6" s="5">
        <f t="shared" si="4"/>
        <v>22264.47316406052</v>
      </c>
      <c r="M6" s="5">
        <f t="shared" si="5"/>
        <v>67052.68632565498</v>
      </c>
      <c r="N6" s="5">
        <f t="shared" si="6"/>
        <v>324660.53126032656</v>
      </c>
      <c r="P6" s="5">
        <f t="shared" si="7"/>
        <v>900.9107167527558</v>
      </c>
      <c r="Q6" s="5">
        <f t="shared" si="8"/>
        <v>1448.4093104768403</v>
      </c>
      <c r="R6" s="5">
        <f t="shared" si="9"/>
        <v>4362.094465515274</v>
      </c>
      <c r="S6" s="5">
        <f t="shared" si="10"/>
        <v>7013.012632156029</v>
      </c>
      <c r="T6" s="5">
        <f t="shared" si="11"/>
        <v>21120.703497304454</v>
      </c>
      <c r="U6" s="5">
        <f t="shared" si="12"/>
        <v>102263.74503064656</v>
      </c>
    </row>
    <row r="7" spans="1:21" ht="12.75">
      <c r="A7">
        <v>400</v>
      </c>
      <c r="B7">
        <v>78959</v>
      </c>
      <c r="C7">
        <v>33671460</v>
      </c>
      <c r="D7" s="2">
        <f>100*SUM(B7:B$27)/B$28</f>
        <v>34.65922729912899</v>
      </c>
      <c r="E7" s="2">
        <f>SUM(C7:C$27)/(SUM(B7:B$27)*(A7))</f>
        <v>3.063161926190681</v>
      </c>
      <c r="F7" s="4">
        <f t="shared" si="0"/>
        <v>1.484692930450859</v>
      </c>
      <c r="G7" s="3">
        <f t="shared" si="13"/>
        <v>195.93391707022113</v>
      </c>
      <c r="I7" s="5">
        <f t="shared" si="1"/>
        <v>2830.2156279048786</v>
      </c>
      <c r="J7" s="5">
        <f t="shared" si="2"/>
        <v>4514.1423751617685</v>
      </c>
      <c r="K7" s="5">
        <f t="shared" si="3"/>
        <v>13346.256685582932</v>
      </c>
      <c r="L7" s="5">
        <f t="shared" si="4"/>
        <v>21287.036316301772</v>
      </c>
      <c r="M7" s="5">
        <f t="shared" si="5"/>
        <v>62936.04125468201</v>
      </c>
      <c r="N7" s="5">
        <f t="shared" si="6"/>
        <v>296783.2390852917</v>
      </c>
      <c r="P7" s="5">
        <f t="shared" si="7"/>
        <v>923.9523394783467</v>
      </c>
      <c r="Q7" s="5">
        <f t="shared" si="8"/>
        <v>1473.6871520127286</v>
      </c>
      <c r="R7" s="5">
        <f t="shared" si="9"/>
        <v>4357.019644136218</v>
      </c>
      <c r="S7" s="5">
        <f t="shared" si="10"/>
        <v>6949.366970871869</v>
      </c>
      <c r="T7" s="5">
        <f t="shared" si="11"/>
        <v>20546.103265571946</v>
      </c>
      <c r="U7" s="5">
        <f t="shared" si="12"/>
        <v>96887.87149896724</v>
      </c>
    </row>
    <row r="8" spans="1:21" ht="12.75">
      <c r="A8">
        <v>500</v>
      </c>
      <c r="B8">
        <v>40124</v>
      </c>
      <c r="C8">
        <v>20711604</v>
      </c>
      <c r="D8" s="2">
        <f>100*SUM(B8:B$27)/B$28</f>
        <v>24.838590516796412</v>
      </c>
      <c r="E8" s="2">
        <f>SUM(C8:C$27)/(SUM(B8:B$27)*(A8))</f>
        <v>3.082203470118425</v>
      </c>
      <c r="F8" s="4">
        <f t="shared" si="0"/>
        <v>1.4802604617420627</v>
      </c>
      <c r="G8" s="3">
        <f t="shared" si="13"/>
        <v>195.13892549747584</v>
      </c>
      <c r="I8" s="5">
        <f t="shared" si="1"/>
        <v>2849.4562964122756</v>
      </c>
      <c r="J8" s="5">
        <f t="shared" si="2"/>
        <v>4551.188849449463</v>
      </c>
      <c r="K8" s="5">
        <f t="shared" si="3"/>
        <v>13499.534290403162</v>
      </c>
      <c r="L8" s="5">
        <f t="shared" si="4"/>
        <v>21561.632656939062</v>
      </c>
      <c r="M8" s="5">
        <f t="shared" si="5"/>
        <v>63955.15744081579</v>
      </c>
      <c r="N8" s="5">
        <f t="shared" si="6"/>
        <v>302992.83481114625</v>
      </c>
      <c r="P8" s="5">
        <f t="shared" si="7"/>
        <v>924.4867589169229</v>
      </c>
      <c r="Q8" s="5">
        <f t="shared" si="8"/>
        <v>1476.6023377666875</v>
      </c>
      <c r="R8" s="5">
        <f t="shared" si="9"/>
        <v>4379.832292474994</v>
      </c>
      <c r="S8" s="5">
        <f t="shared" si="10"/>
        <v>6995.525397974657</v>
      </c>
      <c r="T8" s="5">
        <f t="shared" si="11"/>
        <v>20749.816830995424</v>
      </c>
      <c r="U8" s="5">
        <f t="shared" si="12"/>
        <v>98303.96914046191</v>
      </c>
    </row>
    <row r="9" spans="1:21" ht="12.75">
      <c r="A9">
        <v>600</v>
      </c>
      <c r="B9">
        <v>29885</v>
      </c>
      <c r="C9">
        <v>18401622</v>
      </c>
      <c r="D9" s="2">
        <f>100*SUM(B9:B$27)/B$28</f>
        <v>19.84811153081239</v>
      </c>
      <c r="E9" s="2">
        <f>SUM(C9:C$27)/(SUM(B9:B$27)*(A9))</f>
        <v>2.99799806994567</v>
      </c>
      <c r="F9" s="4">
        <f t="shared" si="0"/>
        <v>1.5005009839810266</v>
      </c>
      <c r="G9" s="3">
        <f t="shared" si="13"/>
        <v>204.23038786770752</v>
      </c>
      <c r="I9" s="5">
        <f t="shared" si="1"/>
        <v>2840.5065334019814</v>
      </c>
      <c r="J9" s="5">
        <f t="shared" si="2"/>
        <v>4508.327441405228</v>
      </c>
      <c r="K9" s="5">
        <f t="shared" si="3"/>
        <v>13177.707819237175</v>
      </c>
      <c r="L9" s="5">
        <f t="shared" si="4"/>
        <v>20915.08013718049</v>
      </c>
      <c r="M9" s="5">
        <f t="shared" si="5"/>
        <v>61134.160871373635</v>
      </c>
      <c r="N9" s="5">
        <f t="shared" si="6"/>
        <v>283614.2428344825</v>
      </c>
      <c r="P9" s="5">
        <f t="shared" si="7"/>
        <v>947.4677658659924</v>
      </c>
      <c r="Q9" s="5">
        <f t="shared" si="8"/>
        <v>1503.7793007941889</v>
      </c>
      <c r="R9" s="5">
        <f t="shared" si="9"/>
        <v>4395.502435889153</v>
      </c>
      <c r="S9" s="5">
        <f t="shared" si="10"/>
        <v>6976.348766481865</v>
      </c>
      <c r="T9" s="5">
        <f t="shared" si="11"/>
        <v>20391.66118358492</v>
      </c>
      <c r="U9" s="5">
        <f t="shared" si="12"/>
        <v>94601.20927950504</v>
      </c>
    </row>
    <row r="10" spans="1:21" ht="12.75">
      <c r="A10">
        <v>700</v>
      </c>
      <c r="B10">
        <v>18789</v>
      </c>
      <c r="C10">
        <v>13488576</v>
      </c>
      <c r="D10" s="2">
        <f>100*SUM(B10:B$27)/B$28</f>
        <v>16.13112258414375</v>
      </c>
      <c r="E10" s="2">
        <f>SUM(C10:C$27)/(SUM(B10:B$27)*(A10))</f>
        <v>2.959145077720207</v>
      </c>
      <c r="F10" s="4">
        <f t="shared" si="0"/>
        <v>1.5104267220290124</v>
      </c>
      <c r="G10" s="3">
        <f t="shared" si="13"/>
        <v>209.1803320550478</v>
      </c>
      <c r="I10" s="5">
        <f t="shared" si="1"/>
        <v>2842.835066123062</v>
      </c>
      <c r="J10" s="5">
        <f t="shared" si="2"/>
        <v>4498.347012034364</v>
      </c>
      <c r="K10" s="5">
        <f t="shared" si="3"/>
        <v>13056.182790741512</v>
      </c>
      <c r="L10" s="5">
        <f t="shared" si="4"/>
        <v>20659.390882427</v>
      </c>
      <c r="M10" s="5">
        <f t="shared" si="5"/>
        <v>59962.64471921203</v>
      </c>
      <c r="N10" s="5">
        <f t="shared" si="6"/>
        <v>275388.2064420946</v>
      </c>
      <c r="P10" s="5">
        <f t="shared" si="7"/>
        <v>960.6947248133055</v>
      </c>
      <c r="Q10" s="5">
        <f t="shared" si="8"/>
        <v>1520.1508861133611</v>
      </c>
      <c r="R10" s="5">
        <f t="shared" si="9"/>
        <v>4412.146903186069</v>
      </c>
      <c r="S10" s="5">
        <f t="shared" si="10"/>
        <v>6981.540390829186</v>
      </c>
      <c r="T10" s="5">
        <f t="shared" si="11"/>
        <v>20263.502851103407</v>
      </c>
      <c r="U10" s="5">
        <f t="shared" si="12"/>
        <v>93063.43528593061</v>
      </c>
    </row>
    <row r="11" spans="1:21" ht="12.75">
      <c r="A11">
        <v>800</v>
      </c>
      <c r="B11">
        <v>15894</v>
      </c>
      <c r="C11">
        <v>12892794</v>
      </c>
      <c r="D11" s="2">
        <f>100*SUM(B11:B$27)/B$28</f>
        <v>13.794214258262636</v>
      </c>
      <c r="E11" s="2">
        <f>SUM(C11:C$27)/(SUM(B11:B$27)*(A11))</f>
        <v>2.875877086207363</v>
      </c>
      <c r="F11" s="4">
        <f t="shared" si="0"/>
        <v>1.5330839676824424</v>
      </c>
      <c r="G11" s="3">
        <f t="shared" si="13"/>
        <v>219.75133935886072</v>
      </c>
      <c r="I11" s="5">
        <f t="shared" si="1"/>
        <v>2837.8003926375086</v>
      </c>
      <c r="J11" s="5">
        <f t="shared" si="2"/>
        <v>4460.029055364096</v>
      </c>
      <c r="K11" s="5">
        <f t="shared" si="3"/>
        <v>12742.711119450429</v>
      </c>
      <c r="L11" s="5">
        <f t="shared" si="4"/>
        <v>20027.082237464376</v>
      </c>
      <c r="M11" s="5">
        <f t="shared" si="5"/>
        <v>57219.206500584594</v>
      </c>
      <c r="N11" s="5">
        <f t="shared" si="6"/>
        <v>256934.14547859135</v>
      </c>
      <c r="P11" s="5">
        <f t="shared" si="7"/>
        <v>986.7599718525978</v>
      </c>
      <c r="Q11" s="5">
        <f t="shared" si="8"/>
        <v>1550.8413335028424</v>
      </c>
      <c r="R11" s="5">
        <f t="shared" si="9"/>
        <v>4430.8955972298545</v>
      </c>
      <c r="S11" s="5">
        <f t="shared" si="10"/>
        <v>6963.8171719903385</v>
      </c>
      <c r="T11" s="5">
        <f t="shared" si="11"/>
        <v>19896.262874031203</v>
      </c>
      <c r="U11" s="5">
        <f t="shared" si="12"/>
        <v>89341.14281547055</v>
      </c>
    </row>
    <row r="12" spans="1:21" ht="12.75">
      <c r="A12">
        <v>900</v>
      </c>
      <c r="B12">
        <v>8615</v>
      </c>
      <c r="C12">
        <v>7838543</v>
      </c>
      <c r="D12" s="2">
        <f>100*SUM(B12:B$27)/B$28</f>
        <v>11.817375632920445</v>
      </c>
      <c r="E12" s="2">
        <f>SUM(C12:C$27)/(SUM(B12:B$27)*(A12))</f>
        <v>2.8331927209960743</v>
      </c>
      <c r="F12" s="4">
        <f t="shared" si="0"/>
        <v>1.5454963837389912</v>
      </c>
      <c r="G12" s="3">
        <f t="shared" si="13"/>
        <v>226.00878016945833</v>
      </c>
      <c r="I12" s="5">
        <f t="shared" si="1"/>
        <v>2840.8135813638023</v>
      </c>
      <c r="J12" s="5">
        <f t="shared" si="2"/>
        <v>4448.581765805487</v>
      </c>
      <c r="K12" s="5">
        <f t="shared" si="3"/>
        <v>12603.293281609644</v>
      </c>
      <c r="L12" s="5">
        <f t="shared" si="4"/>
        <v>19736.17031736071</v>
      </c>
      <c r="M12" s="5">
        <f t="shared" si="5"/>
        <v>55914.61635649117</v>
      </c>
      <c r="N12" s="5">
        <f t="shared" si="6"/>
        <v>248065.66446054287</v>
      </c>
      <c r="P12" s="5">
        <f t="shared" si="7"/>
        <v>1002.6898489154133</v>
      </c>
      <c r="Q12" s="5">
        <f t="shared" si="8"/>
        <v>1570.1656060451423</v>
      </c>
      <c r="R12" s="5">
        <f t="shared" si="9"/>
        <v>4448.4419249738385</v>
      </c>
      <c r="S12" s="5">
        <f t="shared" si="10"/>
        <v>6966.052881295701</v>
      </c>
      <c r="T12" s="5">
        <f t="shared" si="11"/>
        <v>19735.549912338152</v>
      </c>
      <c r="U12" s="5">
        <f t="shared" si="12"/>
        <v>87556.93272193981</v>
      </c>
    </row>
    <row r="13" spans="1:21" ht="12.75">
      <c r="A13">
        <v>1000</v>
      </c>
      <c r="B13">
        <v>12187</v>
      </c>
      <c r="C13" s="3">
        <v>12243825</v>
      </c>
      <c r="D13" s="2">
        <f>100*SUM(B13:B$27)/B$28</f>
        <v>10.745872879848658</v>
      </c>
      <c r="E13" s="2">
        <f>SUM(C13:C$27)/(SUM(B13:B$27)*(A13))</f>
        <v>2.7134028912706314</v>
      </c>
      <c r="F13" s="4">
        <f t="shared" si="0"/>
        <v>1.583633893169409</v>
      </c>
      <c r="G13" s="3">
        <f t="shared" si="13"/>
        <v>244.49432048753812</v>
      </c>
      <c r="I13" s="5">
        <f t="shared" si="1"/>
        <v>2839.501730685186</v>
      </c>
      <c r="J13" s="5">
        <f t="shared" si="2"/>
        <v>4398.759943756448</v>
      </c>
      <c r="K13" s="5">
        <f t="shared" si="3"/>
        <v>12153.495847584865</v>
      </c>
      <c r="L13" s="5">
        <f t="shared" si="4"/>
        <v>18827.35626932208</v>
      </c>
      <c r="M13" s="5">
        <f t="shared" si="5"/>
        <v>52018.796016588494</v>
      </c>
      <c r="N13" s="5">
        <f t="shared" si="6"/>
        <v>222648.29584429116</v>
      </c>
      <c r="P13" s="5">
        <f t="shared" si="7"/>
        <v>1046.4725823873155</v>
      </c>
      <c r="Q13" s="5">
        <f t="shared" si="8"/>
        <v>1621.1230399686788</v>
      </c>
      <c r="R13" s="5">
        <f t="shared" si="9"/>
        <v>4479.060550382782</v>
      </c>
      <c r="S13" s="5">
        <f t="shared" si="10"/>
        <v>6938.651215376872</v>
      </c>
      <c r="T13" s="5">
        <f t="shared" si="11"/>
        <v>19171.054981897345</v>
      </c>
      <c r="U13" s="5">
        <f t="shared" si="12"/>
        <v>82055.00796088173</v>
      </c>
    </row>
    <row r="14" spans="1:21" ht="12.75">
      <c r="A14">
        <v>1100</v>
      </c>
      <c r="B14">
        <v>4640</v>
      </c>
      <c r="C14">
        <v>5140294</v>
      </c>
      <c r="D14" s="2">
        <f>100*SUM(B14:B$27)/B$28</f>
        <v>9.23009759816719</v>
      </c>
      <c r="E14" s="2">
        <f>SUM(C14:C$27)/(SUM(B14:B$27)*(A14))</f>
        <v>2.721830725903168</v>
      </c>
      <c r="F14" s="4">
        <f t="shared" si="0"/>
        <v>1.580777183817219</v>
      </c>
      <c r="G14" s="3">
        <f t="shared" si="13"/>
        <v>243.65871799268368</v>
      </c>
      <c r="I14" s="5">
        <f t="shared" si="1"/>
        <v>2846.055015041702</v>
      </c>
      <c r="J14" s="5">
        <f t="shared" si="2"/>
        <v>4412.400584449458</v>
      </c>
      <c r="K14" s="5">
        <f t="shared" si="3"/>
        <v>12213.594991706927</v>
      </c>
      <c r="L14" s="5">
        <f t="shared" si="4"/>
        <v>18935.429355657398</v>
      </c>
      <c r="M14" s="5">
        <f t="shared" si="5"/>
        <v>52413.56960180294</v>
      </c>
      <c r="N14" s="5">
        <f t="shared" si="6"/>
        <v>224928.22795158884</v>
      </c>
      <c r="P14" s="5">
        <f t="shared" si="7"/>
        <v>1045.639976048589</v>
      </c>
      <c r="Q14" s="5">
        <f t="shared" si="8"/>
        <v>1621.1149879591862</v>
      </c>
      <c r="R14" s="5">
        <f t="shared" si="9"/>
        <v>4487.272068564868</v>
      </c>
      <c r="S14" s="5">
        <f t="shared" si="10"/>
        <v>6956.872510642325</v>
      </c>
      <c r="T14" s="5">
        <f t="shared" si="11"/>
        <v>19256.733750189727</v>
      </c>
      <c r="U14" s="5">
        <f t="shared" si="12"/>
        <v>82638.58064757216</v>
      </c>
    </row>
    <row r="15" spans="1:21" ht="12.75">
      <c r="A15">
        <v>1200</v>
      </c>
      <c r="B15">
        <v>8227</v>
      </c>
      <c r="C15">
        <v>9931445</v>
      </c>
      <c r="D15" s="2">
        <f>100*SUM(B15:B$27)/B$28</f>
        <v>8.65299106604263</v>
      </c>
      <c r="E15" s="2">
        <f>SUM(C15:C$27)/(SUM(B15:B$27)*(A15))</f>
        <v>2.5998436129996696</v>
      </c>
      <c r="F15" s="4">
        <f t="shared" si="0"/>
        <v>1.6250610946435091</v>
      </c>
      <c r="G15" s="3">
        <f t="shared" si="13"/>
        <v>266.16705544915965</v>
      </c>
      <c r="I15" s="5">
        <f t="shared" si="1"/>
        <v>2854.0593816091673</v>
      </c>
      <c r="J15" s="5">
        <f t="shared" si="2"/>
        <v>4372.252838923515</v>
      </c>
      <c r="K15" s="5">
        <f t="shared" si="3"/>
        <v>11771.301530947398</v>
      </c>
      <c r="L15" s="5">
        <f t="shared" si="4"/>
        <v>18032.948742465</v>
      </c>
      <c r="M15" s="5">
        <f t="shared" si="5"/>
        <v>48549.634469889694</v>
      </c>
      <c r="N15" s="5">
        <f t="shared" si="6"/>
        <v>200238.43590813168</v>
      </c>
      <c r="P15" s="5">
        <f t="shared" si="7"/>
        <v>1097.7811770440248</v>
      </c>
      <c r="Q15" s="5">
        <f t="shared" si="8"/>
        <v>1681.736861810261</v>
      </c>
      <c r="R15" s="5">
        <f t="shared" si="9"/>
        <v>4527.696001439796</v>
      </c>
      <c r="S15" s="5">
        <f t="shared" si="10"/>
        <v>6936.166718758437</v>
      </c>
      <c r="T15" s="5">
        <f t="shared" si="11"/>
        <v>18674.059557710738</v>
      </c>
      <c r="U15" s="5">
        <f t="shared" si="12"/>
        <v>77019.41567058292</v>
      </c>
    </row>
    <row r="16" spans="1:21" ht="12.75">
      <c r="A16">
        <v>1300</v>
      </c>
      <c r="B16">
        <v>3471</v>
      </c>
      <c r="C16">
        <v>4541991</v>
      </c>
      <c r="D16" s="2">
        <f>100*SUM(B16:B$27)/B$28</f>
        <v>7.6297463591916035</v>
      </c>
      <c r="E16" s="2">
        <f>SUM(C16:C$27)/(SUM(B16:B$27)*(A16))</f>
        <v>2.5971697940491953</v>
      </c>
      <c r="F16" s="4">
        <f t="shared" si="0"/>
        <v>1.626107508247303</v>
      </c>
      <c r="G16" s="3">
        <f t="shared" si="13"/>
        <v>267.13182377817316</v>
      </c>
      <c r="I16" s="5">
        <f t="shared" si="1"/>
        <v>2858.850611908948</v>
      </c>
      <c r="J16" s="5">
        <f t="shared" si="2"/>
        <v>4378.390781454169</v>
      </c>
      <c r="K16" s="5">
        <f t="shared" si="3"/>
        <v>11780.316309153464</v>
      </c>
      <c r="L16" s="5">
        <f t="shared" si="4"/>
        <v>18041.80607260582</v>
      </c>
      <c r="M16" s="5">
        <f t="shared" si="5"/>
        <v>48542.53376011207</v>
      </c>
      <c r="N16" s="5">
        <f t="shared" si="6"/>
        <v>200026.68196784167</v>
      </c>
      <c r="P16" s="5">
        <f t="shared" si="7"/>
        <v>1100.7561455779028</v>
      </c>
      <c r="Q16" s="5">
        <f t="shared" si="8"/>
        <v>1685.8315507465945</v>
      </c>
      <c r="R16" s="5">
        <f t="shared" si="9"/>
        <v>4535.828322100962</v>
      </c>
      <c r="S16" s="5">
        <f t="shared" si="10"/>
        <v>6946.7179673598475</v>
      </c>
      <c r="T16" s="5">
        <f t="shared" si="11"/>
        <v>18690.55071845356</v>
      </c>
      <c r="U16" s="5">
        <f t="shared" si="12"/>
        <v>77017.17555246323</v>
      </c>
    </row>
    <row r="17" spans="1:21" ht="12.75">
      <c r="A17">
        <v>1400</v>
      </c>
      <c r="B17">
        <v>4025</v>
      </c>
      <c r="C17">
        <v>5671503</v>
      </c>
      <c r="D17" s="2">
        <f>100*SUM(B17:B$27)/B$28</f>
        <v>7.198035847768252</v>
      </c>
      <c r="E17" s="2">
        <f>SUM(C17:C$27)/(SUM(B17:B$27)*(A17))</f>
        <v>2.5002410203623207</v>
      </c>
      <c r="F17" s="4">
        <f t="shared" si="0"/>
        <v>1.6665595637149635</v>
      </c>
      <c r="G17" s="3">
        <f t="shared" si="13"/>
        <v>288.6771263860899</v>
      </c>
      <c r="I17" s="5">
        <f t="shared" si="1"/>
        <v>2873.64297074361</v>
      </c>
      <c r="J17" s="5">
        <f t="shared" si="2"/>
        <v>4355.744673326927</v>
      </c>
      <c r="K17" s="5">
        <f t="shared" si="3"/>
        <v>11441.194502567469</v>
      </c>
      <c r="L17" s="5">
        <f t="shared" si="4"/>
        <v>17342.07155113631</v>
      </c>
      <c r="M17" s="5">
        <f t="shared" si="5"/>
        <v>45552.25996349398</v>
      </c>
      <c r="N17" s="5">
        <f t="shared" si="6"/>
        <v>181362.91514982056</v>
      </c>
      <c r="P17" s="5">
        <f t="shared" si="7"/>
        <v>1149.3463819448807</v>
      </c>
      <c r="Q17" s="5">
        <f t="shared" si="8"/>
        <v>1742.1299138175557</v>
      </c>
      <c r="R17" s="5">
        <f t="shared" si="9"/>
        <v>4576.036633823996</v>
      </c>
      <c r="S17" s="5">
        <f t="shared" si="10"/>
        <v>6936.15991814389</v>
      </c>
      <c r="T17" s="5">
        <f t="shared" si="11"/>
        <v>18219.147511183866</v>
      </c>
      <c r="U17" s="5">
        <f t="shared" si="12"/>
        <v>72538.17278925313</v>
      </c>
    </row>
    <row r="18" spans="1:21" ht="12.75">
      <c r="A18">
        <v>1500</v>
      </c>
      <c r="B18">
        <v>15449</v>
      </c>
      <c r="C18">
        <v>25440521</v>
      </c>
      <c r="D18" s="2">
        <f>100*SUM(B18:B$27)/B$28</f>
        <v>6.697420806431753</v>
      </c>
      <c r="E18" s="2">
        <f>SUM(C18:C$27)/(SUM(B18:B$27)*(A18))</f>
        <v>2.437769585995147</v>
      </c>
      <c r="F18" s="4">
        <f t="shared" si="0"/>
        <v>1.6955217370993794</v>
      </c>
      <c r="G18" s="3">
        <f t="shared" si="13"/>
        <v>304.5260976202083</v>
      </c>
      <c r="I18" s="5">
        <f t="shared" si="1"/>
        <v>2886.7297665237616</v>
      </c>
      <c r="J18" s="5">
        <f t="shared" si="2"/>
        <v>4344.605005151365</v>
      </c>
      <c r="K18" s="5">
        <f t="shared" si="3"/>
        <v>11225.225891139562</v>
      </c>
      <c r="L18" s="5">
        <f t="shared" si="4"/>
        <v>16894.263244227433</v>
      </c>
      <c r="M18" s="5">
        <f t="shared" si="5"/>
        <v>43649.97990748809</v>
      </c>
      <c r="N18" s="5">
        <f t="shared" si="6"/>
        <v>169735.62620490737</v>
      </c>
      <c r="P18" s="5">
        <f t="shared" si="7"/>
        <v>1184.1684230978458</v>
      </c>
      <c r="Q18" s="5">
        <f t="shared" si="8"/>
        <v>1782.2049426290666</v>
      </c>
      <c r="R18" s="5">
        <f t="shared" si="9"/>
        <v>4604.71160015609</v>
      </c>
      <c r="S18" s="5">
        <f t="shared" si="10"/>
        <v>6930.213315189446</v>
      </c>
      <c r="T18" s="5">
        <f t="shared" si="11"/>
        <v>17905.703704835287</v>
      </c>
      <c r="U18" s="5">
        <f t="shared" si="12"/>
        <v>69627.4279489043</v>
      </c>
    </row>
    <row r="19" spans="1:21" ht="12.75">
      <c r="A19">
        <v>2000</v>
      </c>
      <c r="B19">
        <v>10194</v>
      </c>
      <c r="C19">
        <v>21829305</v>
      </c>
      <c r="D19" s="2">
        <f>100*SUM(B19:B$27)/B$28</f>
        <v>4.775929682554095</v>
      </c>
      <c r="E19" s="2">
        <f>SUM(C19:C$27)/(SUM(B19:B$27)*(A19))</f>
        <v>2.232649339826558</v>
      </c>
      <c r="F19" s="4">
        <f t="shared" si="0"/>
        <v>1.8112607273539016</v>
      </c>
      <c r="G19" s="3">
        <f t="shared" si="13"/>
        <v>373.0230959720575</v>
      </c>
      <c r="I19" s="5">
        <f t="shared" si="1"/>
        <v>2969.3259270320195</v>
      </c>
      <c r="J19" s="5">
        <f t="shared" si="2"/>
        <v>4353.685181881933</v>
      </c>
      <c r="K19" s="5">
        <f t="shared" si="3"/>
        <v>10586.673038756477</v>
      </c>
      <c r="L19" s="5">
        <f t="shared" si="4"/>
        <v>15522.392174823737</v>
      </c>
      <c r="M19" s="5">
        <f t="shared" si="5"/>
        <v>37745.14781594224</v>
      </c>
      <c r="N19" s="5">
        <f t="shared" si="6"/>
        <v>134574.4955409217</v>
      </c>
      <c r="P19" s="5">
        <f t="shared" si="7"/>
        <v>1329.9562425968288</v>
      </c>
      <c r="Q19" s="5">
        <f t="shared" si="8"/>
        <v>1950.0084962827827</v>
      </c>
      <c r="R19" s="5">
        <f t="shared" si="9"/>
        <v>4741.753597355731</v>
      </c>
      <c r="S19" s="5">
        <f t="shared" si="10"/>
        <v>6952.454152979341</v>
      </c>
      <c r="T19" s="5">
        <f t="shared" si="11"/>
        <v>16905.99018064989</v>
      </c>
      <c r="U19" s="5">
        <f t="shared" si="12"/>
        <v>60275.69719093283</v>
      </c>
    </row>
    <row r="20" spans="1:21" ht="12.75">
      <c r="A20">
        <v>2500</v>
      </c>
      <c r="B20">
        <v>5659</v>
      </c>
      <c r="C20">
        <v>14883862</v>
      </c>
      <c r="D20" s="2">
        <f>100*SUM(B20:B$27)/B$28</f>
        <v>3.508036581589058</v>
      </c>
      <c r="E20" s="2">
        <f>SUM(C20:C$27)/(SUM(B20:B$27)*(A20))</f>
        <v>2.12208755894345</v>
      </c>
      <c r="F20" s="4">
        <f t="shared" si="0"/>
        <v>1.8911960497464149</v>
      </c>
      <c r="G20" s="3">
        <f t="shared" si="13"/>
        <v>425.22570596613247</v>
      </c>
      <c r="I20" s="5">
        <f t="shared" si="1"/>
        <v>3048.938890715017</v>
      </c>
      <c r="J20" s="5">
        <f t="shared" si="2"/>
        <v>4398.687605742635</v>
      </c>
      <c r="K20" s="5">
        <f t="shared" si="3"/>
        <v>10301.835952523154</v>
      </c>
      <c r="L20" s="5">
        <f t="shared" si="4"/>
        <v>14862.402870308299</v>
      </c>
      <c r="M20" s="5">
        <f t="shared" si="5"/>
        <v>34808.11777365936</v>
      </c>
      <c r="N20" s="5">
        <f t="shared" si="6"/>
        <v>117610.59567719</v>
      </c>
      <c r="P20" s="5">
        <f t="shared" si="7"/>
        <v>1436.7639440066414</v>
      </c>
      <c r="Q20" s="5">
        <f t="shared" si="8"/>
        <v>2072.8115516273347</v>
      </c>
      <c r="R20" s="5">
        <f t="shared" si="9"/>
        <v>4854.576291683392</v>
      </c>
      <c r="S20" s="5">
        <f t="shared" si="10"/>
        <v>7003.670893630811</v>
      </c>
      <c r="T20" s="5">
        <f t="shared" si="11"/>
        <v>16402.771707963697</v>
      </c>
      <c r="U20" s="5">
        <f t="shared" si="12"/>
        <v>55422.122042761635</v>
      </c>
    </row>
    <row r="21" spans="1:21" ht="12.75">
      <c r="A21">
        <v>3000</v>
      </c>
      <c r="B21">
        <v>8056</v>
      </c>
      <c r="C21">
        <v>26490537</v>
      </c>
      <c r="D21" s="2">
        <f>100*SUM(B21:B$27)/B$28</f>
        <v>2.804190489931108</v>
      </c>
      <c r="E21" s="2">
        <f>SUM(C21:C$27)/(SUM(B21:B$27)*(A21))</f>
        <v>1.9922208965374493</v>
      </c>
      <c r="F21" s="4">
        <f t="shared" si="0"/>
        <v>2.007840092352114</v>
      </c>
      <c r="G21" s="3">
        <f t="shared" si="13"/>
        <v>505.8892657244797</v>
      </c>
      <c r="I21" s="5">
        <f t="shared" si="1"/>
        <v>3172.7845773456283</v>
      </c>
      <c r="J21" s="5">
        <f t="shared" si="2"/>
        <v>4480.926927994474</v>
      </c>
      <c r="K21" s="5">
        <f t="shared" si="3"/>
        <v>9988.2226806163</v>
      </c>
      <c r="L21" s="5">
        <f t="shared" si="4"/>
        <v>14106.377184240564</v>
      </c>
      <c r="M21" s="5">
        <f t="shared" si="5"/>
        <v>31443.85945075464</v>
      </c>
      <c r="N21" s="5">
        <f t="shared" si="6"/>
        <v>98988.211293844</v>
      </c>
      <c r="P21" s="5">
        <f t="shared" si="7"/>
        <v>1592.5867371735937</v>
      </c>
      <c r="Q21" s="5">
        <f t="shared" si="8"/>
        <v>2249.2118899979832</v>
      </c>
      <c r="R21" s="5">
        <f t="shared" si="9"/>
        <v>5013.612043712716</v>
      </c>
      <c r="S21" s="5">
        <f t="shared" si="10"/>
        <v>7080.729455633132</v>
      </c>
      <c r="T21" s="5">
        <f t="shared" si="11"/>
        <v>15783.319764091013</v>
      </c>
      <c r="U21" s="5">
        <f t="shared" si="12"/>
        <v>49687.367232162374</v>
      </c>
    </row>
    <row r="22" spans="1:21" ht="12.75">
      <c r="A22">
        <v>4000</v>
      </c>
      <c r="B22">
        <v>4516</v>
      </c>
      <c r="C22">
        <v>19219635</v>
      </c>
      <c r="D22" s="2">
        <f>100*SUM(B22:B$27)/B$28</f>
        <v>1.802214148811397</v>
      </c>
      <c r="E22" s="2">
        <f>SUM(C22:C$27)/(SUM(B22:B$27)*(A22))</f>
        <v>1.867827812284334</v>
      </c>
      <c r="F22" s="4">
        <f t="shared" si="0"/>
        <v>2.1523023183225214</v>
      </c>
      <c r="G22" s="3">
        <f t="shared" si="13"/>
        <v>618.9776233351338</v>
      </c>
      <c r="I22" s="5">
        <f t="shared" si="1"/>
        <v>3370.004889830734</v>
      </c>
      <c r="J22" s="5">
        <f t="shared" si="2"/>
        <v>4650.447110811889</v>
      </c>
      <c r="K22" s="5">
        <f t="shared" si="3"/>
        <v>9823.116056308974</v>
      </c>
      <c r="L22" s="5">
        <f t="shared" si="4"/>
        <v>13555.434836632068</v>
      </c>
      <c r="M22" s="5">
        <f t="shared" si="5"/>
        <v>28633.0768678979</v>
      </c>
      <c r="N22" s="5">
        <f t="shared" si="6"/>
        <v>83461.61098202562</v>
      </c>
      <c r="P22" s="5">
        <f t="shared" si="7"/>
        <v>1804.2374504046245</v>
      </c>
      <c r="Q22" s="5">
        <f t="shared" si="8"/>
        <v>2489.7622148181</v>
      </c>
      <c r="R22" s="5">
        <f t="shared" si="9"/>
        <v>5259.112211363534</v>
      </c>
      <c r="S22" s="5">
        <f t="shared" si="10"/>
        <v>7257.325727500499</v>
      </c>
      <c r="T22" s="5">
        <f t="shared" si="11"/>
        <v>15329.612654648261</v>
      </c>
      <c r="U22" s="5">
        <f t="shared" si="12"/>
        <v>44683.782109418826</v>
      </c>
    </row>
    <row r="23" spans="1:21" ht="12.75">
      <c r="A23">
        <v>5000</v>
      </c>
      <c r="B23">
        <v>4759</v>
      </c>
      <c r="C23">
        <v>26884841</v>
      </c>
      <c r="D23" s="2">
        <f>100*SUM(B23:B$27)/B$28</f>
        <v>1.240530291252234</v>
      </c>
      <c r="E23" s="2">
        <f>SUM(C23:C$27)/(SUM(B23:B$27)*(A23))</f>
        <v>1.785435432123521</v>
      </c>
      <c r="F23" s="4">
        <f t="shared" si="0"/>
        <v>2.273179129818956</v>
      </c>
      <c r="G23" s="3">
        <f t="shared" si="13"/>
        <v>724.976594447267</v>
      </c>
      <c r="I23" s="5">
        <f t="shared" si="1"/>
        <v>3564.3527078923603</v>
      </c>
      <c r="J23" s="5">
        <f t="shared" si="2"/>
        <v>4835.123174014207</v>
      </c>
      <c r="K23" s="5">
        <f t="shared" si="3"/>
        <v>9815.06569129902</v>
      </c>
      <c r="L23" s="5">
        <f t="shared" si="4"/>
        <v>13314.353395327564</v>
      </c>
      <c r="M23" s="5">
        <f t="shared" si="5"/>
        <v>27027.492063623326</v>
      </c>
      <c r="N23" s="5">
        <f t="shared" si="6"/>
        <v>74424.90455227334</v>
      </c>
      <c r="P23" s="5">
        <f t="shared" si="7"/>
        <v>1996.3492623494485</v>
      </c>
      <c r="Q23" s="5">
        <f t="shared" si="8"/>
        <v>2708.0918676871534</v>
      </c>
      <c r="R23" s="5">
        <f t="shared" si="9"/>
        <v>5497.2952338160985</v>
      </c>
      <c r="S23" s="5">
        <f t="shared" si="10"/>
        <v>7457.202403277075</v>
      </c>
      <c r="T23" s="5">
        <f t="shared" si="11"/>
        <v>15137.759438031302</v>
      </c>
      <c r="U23" s="5">
        <f t="shared" si="12"/>
        <v>41684.45591099058</v>
      </c>
    </row>
    <row r="24" spans="1:21" ht="12.75">
      <c r="A24">
        <v>7000</v>
      </c>
      <c r="B24">
        <v>2796</v>
      </c>
      <c r="C24">
        <v>22286476</v>
      </c>
      <c r="D24" s="2">
        <f>100*SUM(B24:B$27)/B$28</f>
        <v>0.6486229666012032</v>
      </c>
      <c r="E24" s="2">
        <f>SUM(C24:C$27)/(SUM(B24:B$27)*(A24))</f>
        <v>1.7026386522394192</v>
      </c>
      <c r="F24" s="4">
        <f t="shared" si="0"/>
        <v>2.4232066465641244</v>
      </c>
      <c r="G24" s="3">
        <f t="shared" si="13"/>
        <v>875.3043459402057</v>
      </c>
      <c r="I24" s="5">
        <f t="shared" si="1"/>
        <v>3854.4098491140116</v>
      </c>
      <c r="J24" s="5">
        <f t="shared" si="2"/>
        <v>5130.8089429126385</v>
      </c>
      <c r="K24" s="5">
        <f t="shared" si="3"/>
        <v>9968.600962480348</v>
      </c>
      <c r="L24" s="5">
        <f t="shared" si="4"/>
        <v>13269.732324490229</v>
      </c>
      <c r="M24" s="5">
        <f t="shared" si="5"/>
        <v>25781.639482891624</v>
      </c>
      <c r="N24" s="5">
        <f t="shared" si="6"/>
        <v>66678.65801104448</v>
      </c>
      <c r="P24" s="5">
        <f t="shared" si="7"/>
        <v>2263.786179201585</v>
      </c>
      <c r="Q24" s="5">
        <f t="shared" si="8"/>
        <v>3013.445592912078</v>
      </c>
      <c r="R24" s="5">
        <f t="shared" si="9"/>
        <v>5854.795407921115</v>
      </c>
      <c r="S24" s="5">
        <f t="shared" si="10"/>
        <v>7793.6280296685545</v>
      </c>
      <c r="T24" s="5">
        <f t="shared" si="11"/>
        <v>15142.167393522965</v>
      </c>
      <c r="U24" s="5">
        <f t="shared" si="12"/>
        <v>39161.954841882885</v>
      </c>
    </row>
    <row r="25" spans="1:21" ht="12.75">
      <c r="A25">
        <v>10000</v>
      </c>
      <c r="B25">
        <v>1471</v>
      </c>
      <c r="C25">
        <v>17223645</v>
      </c>
      <c r="D25" s="2">
        <f>100*SUM(B25:B$27)/B$28</f>
        <v>0.30086653043304135</v>
      </c>
      <c r="E25" s="2">
        <f>SUM(C25:C$27)/(SUM(B25:B$27)*(A25))</f>
        <v>1.6481334435717239</v>
      </c>
      <c r="F25" s="4">
        <f t="shared" si="0"/>
        <v>2.5428921465450314</v>
      </c>
      <c r="G25" s="3">
        <f t="shared" si="13"/>
        <v>1019.4429531285797</v>
      </c>
      <c r="I25" s="5">
        <f t="shared" si="1"/>
        <v>4155.356737296574</v>
      </c>
      <c r="J25" s="5">
        <f t="shared" si="2"/>
        <v>5457.443734477883</v>
      </c>
      <c r="K25" s="5">
        <f t="shared" si="3"/>
        <v>10276.880996337366</v>
      </c>
      <c r="L25" s="5">
        <f t="shared" si="4"/>
        <v>13497.156405378744</v>
      </c>
      <c r="M25" s="5">
        <f t="shared" si="5"/>
        <v>25416.41781677486</v>
      </c>
      <c r="N25" s="5">
        <f t="shared" si="6"/>
        <v>62858.983661200306</v>
      </c>
      <c r="P25" s="5">
        <f t="shared" si="7"/>
        <v>2521.250177589604</v>
      </c>
      <c r="Q25" s="5">
        <f t="shared" si="8"/>
        <v>3311.2875391029493</v>
      </c>
      <c r="R25" s="5">
        <f t="shared" si="9"/>
        <v>6235.4665736689385</v>
      </c>
      <c r="S25" s="5">
        <f t="shared" si="10"/>
        <v>8189.358973341756</v>
      </c>
      <c r="T25" s="5">
        <f t="shared" si="11"/>
        <v>15421.334914298026</v>
      </c>
      <c r="U25" s="5">
        <f t="shared" si="12"/>
        <v>38139.498901846535</v>
      </c>
    </row>
    <row r="26" spans="1:21" ht="12.75">
      <c r="A26">
        <v>15000</v>
      </c>
      <c r="B26">
        <v>489</v>
      </c>
      <c r="C26">
        <v>8194013</v>
      </c>
      <c r="D26" s="2">
        <f>100*SUM(B26:B$27)/B$28</f>
        <v>0.11790883458062142</v>
      </c>
      <c r="E26" s="2">
        <f>SUM(C26:C$27)/(SUM(B26:B$27)*(A26))</f>
        <v>1.592454500703235</v>
      </c>
      <c r="F26" s="4">
        <f t="shared" si="0"/>
        <v>2.687893329889493</v>
      </c>
      <c r="G26" s="3">
        <f t="shared" si="13"/>
        <v>1220.6567008375528</v>
      </c>
      <c r="I26" s="5">
        <f t="shared" si="1"/>
        <v>4578.246220849683</v>
      </c>
      <c r="J26" s="5">
        <f t="shared" si="2"/>
        <v>5925.075868905834</v>
      </c>
      <c r="K26" s="5">
        <f t="shared" si="3"/>
        <v>10782.953168384958</v>
      </c>
      <c r="L26" s="5">
        <f t="shared" si="4"/>
        <v>13955.085098433608</v>
      </c>
      <c r="M26" s="5">
        <f t="shared" si="5"/>
        <v>25396.64173195213</v>
      </c>
      <c r="N26" s="5">
        <f t="shared" si="6"/>
        <v>59815.65543215072</v>
      </c>
      <c r="P26" s="5">
        <f t="shared" si="7"/>
        <v>2874.962028006395</v>
      </c>
      <c r="Q26" s="5">
        <f t="shared" si="8"/>
        <v>3720.719095138539</v>
      </c>
      <c r="R26" s="5">
        <f t="shared" si="9"/>
        <v>6771.278654192732</v>
      </c>
      <c r="S26" s="5">
        <f t="shared" si="10"/>
        <v>8763.255146235564</v>
      </c>
      <c r="T26" s="5">
        <f t="shared" si="11"/>
        <v>15948.111371933619</v>
      </c>
      <c r="U26" s="5">
        <f t="shared" si="12"/>
        <v>37561.92431603909</v>
      </c>
    </row>
    <row r="27" spans="1:21" ht="12.75">
      <c r="A27">
        <v>20000</v>
      </c>
      <c r="B27">
        <v>459</v>
      </c>
      <c r="C27">
        <v>14450690</v>
      </c>
      <c r="D27" s="2">
        <f>100*SUM(B27:B$27)/B$28</f>
        <v>0.05708877117352872</v>
      </c>
      <c r="E27" s="2">
        <f>SUM(C27:C$27)/(SUM(B27:B$27)*(A27))</f>
        <v>1.5741492374727668</v>
      </c>
      <c r="F27" s="4">
        <f t="shared" si="0"/>
        <v>2.7417074424790684</v>
      </c>
      <c r="G27" s="3">
        <f t="shared" si="13"/>
        <v>1312.2801722068425</v>
      </c>
      <c r="H27" t="s">
        <v>30</v>
      </c>
      <c r="I27" s="5">
        <f t="shared" si="1"/>
        <v>4784.192953019112</v>
      </c>
      <c r="J27" s="5">
        <f t="shared" si="2"/>
        <v>6160.347751459311</v>
      </c>
      <c r="K27" s="5">
        <f t="shared" si="3"/>
        <v>11080.131221926908</v>
      </c>
      <c r="L27" s="5">
        <f t="shared" si="4"/>
        <v>14267.288574930286</v>
      </c>
      <c r="M27" s="5">
        <f t="shared" si="5"/>
        <v>25661.445744500073</v>
      </c>
      <c r="N27" s="5">
        <f t="shared" si="6"/>
        <v>59431.58835472719</v>
      </c>
      <c r="P27" s="5">
        <f t="shared" si="7"/>
        <v>3039.224515141869</v>
      </c>
      <c r="Q27" s="5">
        <f t="shared" si="8"/>
        <v>3913.445818739208</v>
      </c>
      <c r="R27" s="5">
        <f t="shared" si="9"/>
        <v>7038.8060789684805</v>
      </c>
      <c r="S27" s="5">
        <f t="shared" si="10"/>
        <v>9063.49171685643</v>
      </c>
      <c r="T27" s="5">
        <f t="shared" si="11"/>
        <v>16301.78710736378</v>
      </c>
      <c r="U27" s="5">
        <f t="shared" si="12"/>
        <v>37754.735662891915</v>
      </c>
    </row>
    <row r="28" spans="1:21" ht="12.75">
      <c r="A28" t="s">
        <v>13</v>
      </c>
      <c r="B28">
        <v>804011</v>
      </c>
      <c r="C28">
        <v>446624656</v>
      </c>
      <c r="G28" s="3" t="s">
        <v>11</v>
      </c>
      <c r="H28" s="3">
        <f>C28/B28</f>
        <v>555.495703416993</v>
      </c>
      <c r="I28" s="3">
        <f>I13</f>
        <v>2839.501730685186</v>
      </c>
      <c r="J28" s="3">
        <f>J19</f>
        <v>4353.685181881933</v>
      </c>
      <c r="K28" s="3">
        <f>K23</f>
        <v>9815.06569129902</v>
      </c>
      <c r="L28" s="3">
        <f>L24</f>
        <v>13269.732324490229</v>
      </c>
      <c r="M28" s="3">
        <f>M26</f>
        <v>25396.64173195213</v>
      </c>
      <c r="N28" s="3">
        <f>N27</f>
        <v>59431.58835472719</v>
      </c>
      <c r="O28" t="s">
        <v>11</v>
      </c>
      <c r="P28" s="3">
        <f>P13</f>
        <v>1046.4725823873155</v>
      </c>
      <c r="Q28" s="3">
        <f>Q19</f>
        <v>1950.0084962827827</v>
      </c>
      <c r="R28" s="3">
        <f>R23</f>
        <v>5497.2952338160985</v>
      </c>
      <c r="S28" s="3">
        <f>S24</f>
        <v>7793.6280296685545</v>
      </c>
      <c r="T28" s="3">
        <f>T26</f>
        <v>15948.111371933619</v>
      </c>
      <c r="U28" s="3">
        <f>U27</f>
        <v>37754.735662891915</v>
      </c>
    </row>
    <row r="29" spans="2:14" ht="12.75">
      <c r="B29">
        <f>B28-SUM(B5:B27)</f>
        <v>0</v>
      </c>
      <c r="C29">
        <f>C28-SUM(C5:C27)</f>
        <v>0</v>
      </c>
      <c r="H29" t="s">
        <v>23</v>
      </c>
      <c r="I29" s="6">
        <f>10*I28/($C28/$B28)</f>
        <v>51.11653813375514</v>
      </c>
      <c r="J29" s="6">
        <f>5*J28/($C28/$B28)</f>
        <v>39.18738844514302</v>
      </c>
      <c r="K29" s="6">
        <f>1*K28/($C28/$B28)</f>
        <v>17.669021796071682</v>
      </c>
      <c r="L29" s="6">
        <f>0.5*L28/($C28/$B28)</f>
        <v>11.94404587008035</v>
      </c>
      <c r="M29" s="6">
        <f>0.1*M28/($C28/$B28)</f>
        <v>4.571888058851047</v>
      </c>
      <c r="N29" s="6">
        <f>0.01*N28/($C28/$B28)</f>
        <v>1.0698838530910073</v>
      </c>
    </row>
    <row r="30" spans="1:14" ht="12.75">
      <c r="A30" t="s">
        <v>28</v>
      </c>
      <c r="I30" s="6"/>
      <c r="J30" s="6"/>
      <c r="K30" s="6"/>
      <c r="L30" s="6"/>
      <c r="M30" s="6"/>
      <c r="N30" s="6"/>
    </row>
    <row r="31" ht="12.75">
      <c r="A31" t="s">
        <v>24</v>
      </c>
    </row>
    <row r="32" ht="12.75">
      <c r="A32" t="s">
        <v>25</v>
      </c>
    </row>
    <row r="33" ht="12.75">
      <c r="A33" t="s">
        <v>26</v>
      </c>
    </row>
    <row r="34" ht="12.75">
      <c r="A34" t="s">
        <v>27</v>
      </c>
    </row>
    <row r="36" spans="1:4" ht="12.75">
      <c r="A36" s="1" t="s">
        <v>29</v>
      </c>
      <c r="D36" s="3"/>
    </row>
    <row r="37" spans="2:21" ht="12.75">
      <c r="B37" t="s">
        <v>14</v>
      </c>
      <c r="C37" t="s">
        <v>15</v>
      </c>
      <c r="D37" t="s">
        <v>0</v>
      </c>
      <c r="E37" t="s">
        <v>1</v>
      </c>
      <c r="F37" t="s">
        <v>2</v>
      </c>
      <c r="G37" t="s">
        <v>3</v>
      </c>
      <c r="H37" t="s">
        <v>4</v>
      </c>
      <c r="I37" t="s">
        <v>16</v>
      </c>
      <c r="J37" t="s">
        <v>17</v>
      </c>
      <c r="K37" t="s">
        <v>18</v>
      </c>
      <c r="L37" t="s">
        <v>19</v>
      </c>
      <c r="M37" t="s">
        <v>20</v>
      </c>
      <c r="N37" t="s">
        <v>21</v>
      </c>
      <c r="O37" t="s">
        <v>5</v>
      </c>
      <c r="P37" t="s">
        <v>22</v>
      </c>
      <c r="Q37" t="s">
        <v>6</v>
      </c>
      <c r="R37" t="s">
        <v>7</v>
      </c>
      <c r="S37" t="s">
        <v>8</v>
      </c>
      <c r="T37" t="s">
        <v>9</v>
      </c>
      <c r="U37" t="s">
        <v>10</v>
      </c>
    </row>
    <row r="38" spans="1:21" ht="12.75">
      <c r="A38">
        <v>1</v>
      </c>
      <c r="B38">
        <v>433774</v>
      </c>
      <c r="C38">
        <v>70352949</v>
      </c>
      <c r="D38" s="2">
        <f>100*SUM(B38:B$60)/B$61</f>
        <v>100</v>
      </c>
      <c r="E38" s="2">
        <f>SUM(C38:C$60)/(SUM(B38:B$60)*(A38))</f>
        <v>570.8558314955234</v>
      </c>
      <c r="F38" s="4">
        <f aca="true" t="shared" si="14" ref="F38:F60">E38/(E38-1)</f>
        <v>1.001754829809104</v>
      </c>
      <c r="G38" s="3">
        <f aca="true" t="shared" si="15" ref="G38:G60">(A38)*(D38/100)^(1/F38)</f>
        <v>1</v>
      </c>
      <c r="I38" s="5">
        <f aca="true" t="shared" si="16" ref="I38:I60">$E38*$G38/(0.1^(1/$F38))</f>
        <v>5685.578839804262</v>
      </c>
      <c r="J38" s="5">
        <f aca="true" t="shared" si="17" ref="J38:J60">$E38*$G38/(0.05^(1/$F38))</f>
        <v>11357.358919576442</v>
      </c>
      <c r="K38" s="5">
        <f aca="true" t="shared" si="18" ref="K38:K60">$E38*$G38/(0.01^(1/$F38))</f>
        <v>56626.91867216824</v>
      </c>
      <c r="L38" s="5">
        <f aca="true" t="shared" si="19" ref="L38:L60">$E38*$G38/(0.005^(1/$F38))</f>
        <v>113116.40520521229</v>
      </c>
      <c r="M38" s="5">
        <f aca="true" t="shared" si="20" ref="M38:M60">$E38*$G38/(0.001^(1/$F38))</f>
        <v>563989.7024829139</v>
      </c>
      <c r="N38" s="5">
        <f aca="true" t="shared" si="21" ref="N38:N60">$E38*$G38/(0.0001^(1/$F38))</f>
        <v>5617193.941776352</v>
      </c>
      <c r="P38" s="5">
        <f aca="true" t="shared" si="22" ref="P38:P60">$G38/(0.1^(1/$F38))</f>
        <v>9.959745571678281</v>
      </c>
      <c r="Q38" s="5">
        <f aca="true" t="shared" si="23" ref="Q38:Q60">$G38/(0.05^(1/$F38))</f>
        <v>19.895319085770794</v>
      </c>
      <c r="R38" s="5">
        <f aca="true" t="shared" si="24" ref="R38:R60">$G38/(0.01^(1/$F38))</f>
        <v>99.19653185256514</v>
      </c>
      <c r="S38" s="5">
        <f aca="true" t="shared" si="25" ref="S38:S60">$G38/(0.005^(1/$F38))</f>
        <v>198.15231616163203</v>
      </c>
      <c r="T38" s="5">
        <f aca="true" t="shared" si="26" ref="T38:T60">$G38/(0.001^(1/$F38))</f>
        <v>987.9722188444293</v>
      </c>
      <c r="U38" s="5">
        <f aca="true" t="shared" si="27" ref="U38:U60">$G38/(0.0001^(1/$F38))</f>
        <v>9839.951931576968</v>
      </c>
    </row>
    <row r="39" spans="1:21" ht="12.75">
      <c r="A39">
        <v>300</v>
      </c>
      <c r="B39">
        <v>148423</v>
      </c>
      <c r="C39">
        <v>48961682</v>
      </c>
      <c r="D39" s="2">
        <f>100*SUM(B39:B$60)/B$61</f>
        <v>52.35891330515846</v>
      </c>
      <c r="E39" s="2">
        <f>SUM(C39:C$60)/(SUM(B39:B$60)*(A39))</f>
        <v>3.1423347177647725</v>
      </c>
      <c r="F39" s="4">
        <f t="shared" si="14"/>
        <v>1.4667804669866717</v>
      </c>
      <c r="G39" s="3">
        <f t="shared" si="15"/>
        <v>192.99178288426802</v>
      </c>
      <c r="I39" s="5">
        <f t="shared" si="16"/>
        <v>2914.449569057193</v>
      </c>
      <c r="J39" s="5">
        <f t="shared" si="17"/>
        <v>4675.0724433468295</v>
      </c>
      <c r="K39" s="5">
        <f t="shared" si="18"/>
        <v>14006.248509835246</v>
      </c>
      <c r="L39" s="5">
        <f t="shared" si="19"/>
        <v>22467.441927355365</v>
      </c>
      <c r="M39" s="5">
        <f t="shared" si="20"/>
        <v>67311.16551202616</v>
      </c>
      <c r="N39" s="5">
        <f t="shared" si="21"/>
        <v>323483.6936818476</v>
      </c>
      <c r="P39" s="5">
        <f t="shared" si="22"/>
        <v>927.479034165501</v>
      </c>
      <c r="Q39" s="5">
        <f t="shared" si="23"/>
        <v>1487.7703565176962</v>
      </c>
      <c r="R39" s="5">
        <f t="shared" si="24"/>
        <v>4457.274532420998</v>
      </c>
      <c r="S39" s="5">
        <f t="shared" si="25"/>
        <v>7149.920026131737</v>
      </c>
      <c r="T39" s="5">
        <f t="shared" si="26"/>
        <v>21420.74971564659</v>
      </c>
      <c r="U39" s="5">
        <f t="shared" si="27"/>
        <v>102943.74175134032</v>
      </c>
    </row>
    <row r="40" spans="1:21" ht="12.75">
      <c r="A40">
        <v>400</v>
      </c>
      <c r="B40">
        <v>115511</v>
      </c>
      <c r="C40">
        <v>50802407</v>
      </c>
      <c r="D40" s="2">
        <f>100*SUM(B40:B$60)/B$61</f>
        <v>36.05772187711421</v>
      </c>
      <c r="E40" s="2">
        <f>SUM(C40:C$60)/(SUM(B40:B$60)*(A40))</f>
        <v>3.0493706119577104</v>
      </c>
      <c r="F40" s="4">
        <f t="shared" si="14"/>
        <v>1.4879546891934428</v>
      </c>
      <c r="G40" s="3">
        <f t="shared" si="15"/>
        <v>201.52768624376822</v>
      </c>
      <c r="I40" s="5">
        <f t="shared" si="16"/>
        <v>2888.074585789894</v>
      </c>
      <c r="J40" s="5">
        <f t="shared" si="17"/>
        <v>4601.714493777202</v>
      </c>
      <c r="K40" s="5">
        <f t="shared" si="18"/>
        <v>13572.875970740852</v>
      </c>
      <c r="L40" s="5">
        <f t="shared" si="19"/>
        <v>21626.345934454446</v>
      </c>
      <c r="M40" s="5">
        <f t="shared" si="20"/>
        <v>63787.46692469133</v>
      </c>
      <c r="N40" s="5">
        <f t="shared" si="21"/>
        <v>299777.3607774666</v>
      </c>
      <c r="P40" s="5">
        <f t="shared" si="22"/>
        <v>947.1051417839095</v>
      </c>
      <c r="Q40" s="5">
        <f t="shared" si="23"/>
        <v>1509.0702572301893</v>
      </c>
      <c r="R40" s="5">
        <f t="shared" si="24"/>
        <v>4451.041771543473</v>
      </c>
      <c r="S40" s="5">
        <f t="shared" si="25"/>
        <v>7092.06872055812</v>
      </c>
      <c r="T40" s="5">
        <f t="shared" si="26"/>
        <v>20918.240201619665</v>
      </c>
      <c r="U40" s="5">
        <f t="shared" si="27"/>
        <v>98307.94577803325</v>
      </c>
    </row>
    <row r="41" spans="1:21" ht="12.75">
      <c r="A41">
        <v>500</v>
      </c>
      <c r="B41">
        <v>31179</v>
      </c>
      <c r="C41">
        <v>16370858</v>
      </c>
      <c r="D41" s="2">
        <f>100*SUM(B41:B$60)/B$61</f>
        <v>23.371231757356366</v>
      </c>
      <c r="E41" s="2">
        <f>SUM(C41:C$60)/(SUM(B41:B$60)*(A41))</f>
        <v>3.28624109475742</v>
      </c>
      <c r="F41" s="4">
        <f t="shared" si="14"/>
        <v>1.4373991886914728</v>
      </c>
      <c r="G41" s="3">
        <f t="shared" si="15"/>
        <v>181.87005026575594</v>
      </c>
      <c r="I41" s="5">
        <f t="shared" si="16"/>
        <v>2965.934612159223</v>
      </c>
      <c r="J41" s="5">
        <f t="shared" si="17"/>
        <v>4803.838850477179</v>
      </c>
      <c r="K41" s="5">
        <f t="shared" si="18"/>
        <v>14718.465539084324</v>
      </c>
      <c r="L41" s="5">
        <f t="shared" si="19"/>
        <v>23839.074633067834</v>
      </c>
      <c r="M41" s="5">
        <f t="shared" si="20"/>
        <v>73040.45980551885</v>
      </c>
      <c r="N41" s="5">
        <f t="shared" si="21"/>
        <v>362463.6518280363</v>
      </c>
      <c r="P41" s="5">
        <f t="shared" si="22"/>
        <v>902.5310458477359</v>
      </c>
      <c r="Q41" s="5">
        <f t="shared" si="23"/>
        <v>1461.8035353951361</v>
      </c>
      <c r="R41" s="5">
        <f t="shared" si="24"/>
        <v>4478.814887491021</v>
      </c>
      <c r="S41" s="5">
        <f t="shared" si="25"/>
        <v>7254.2074502989435</v>
      </c>
      <c r="T41" s="5">
        <f t="shared" si="26"/>
        <v>22226.14157008784</v>
      </c>
      <c r="U41" s="5">
        <f t="shared" si="27"/>
        <v>110297.34014533472</v>
      </c>
    </row>
    <row r="42" spans="1:21" ht="12.75">
      <c r="A42">
        <v>600</v>
      </c>
      <c r="B42">
        <v>33175</v>
      </c>
      <c r="C42">
        <v>20590843</v>
      </c>
      <c r="D42" s="2">
        <f>100*SUM(B42:B$60)/B$61</f>
        <v>19.946864593675592</v>
      </c>
      <c r="E42" s="2">
        <f>SUM(C42:C$60)/(SUM(B42:B$60)*(A42))</f>
        <v>3.058438196864831</v>
      </c>
      <c r="F42" s="4">
        <f t="shared" si="14"/>
        <v>1.4858052097571264</v>
      </c>
      <c r="G42" s="3">
        <f t="shared" si="15"/>
        <v>202.74113080592298</v>
      </c>
      <c r="I42" s="5">
        <f t="shared" si="16"/>
        <v>2920.6351487734037</v>
      </c>
      <c r="J42" s="5">
        <f t="shared" si="17"/>
        <v>4656.732075598361</v>
      </c>
      <c r="K42" s="5">
        <f t="shared" si="18"/>
        <v>13756.66119843437</v>
      </c>
      <c r="L42" s="5">
        <f t="shared" si="19"/>
        <v>21933.95689386017</v>
      </c>
      <c r="M42" s="5">
        <f t="shared" si="20"/>
        <v>64796.086360868605</v>
      </c>
      <c r="N42" s="5">
        <f t="shared" si="21"/>
        <v>305199.9861829099</v>
      </c>
      <c r="P42" s="5">
        <f t="shared" si="22"/>
        <v>954.9433275347242</v>
      </c>
      <c r="Q42" s="5">
        <f t="shared" si="23"/>
        <v>1522.5849848370067</v>
      </c>
      <c r="R42" s="5">
        <f t="shared" si="24"/>
        <v>4497.9366307078435</v>
      </c>
      <c r="S42" s="5">
        <f t="shared" si="25"/>
        <v>7171.620115241959</v>
      </c>
      <c r="T42" s="5">
        <f t="shared" si="26"/>
        <v>21186.004813597447</v>
      </c>
      <c r="U42" s="5">
        <f t="shared" si="27"/>
        <v>99789.48945110835</v>
      </c>
    </row>
    <row r="43" spans="1:21" ht="12.75">
      <c r="A43">
        <v>700</v>
      </c>
      <c r="B43">
        <v>21313</v>
      </c>
      <c r="C43">
        <v>15358537</v>
      </c>
      <c r="D43" s="2">
        <f>100*SUM(B43:B$60)/B$61</f>
        <v>16.303278184390184</v>
      </c>
      <c r="E43" s="2">
        <f>SUM(C43:C$60)/(SUM(B43:B$60)*(A43))</f>
        <v>3.009234766055814</v>
      </c>
      <c r="F43" s="4">
        <f t="shared" si="14"/>
        <v>1.4977019196034662</v>
      </c>
      <c r="G43" s="3">
        <f t="shared" si="15"/>
        <v>208.51735475102473</v>
      </c>
      <c r="I43" s="5">
        <f t="shared" si="16"/>
        <v>2919.361527317224</v>
      </c>
      <c r="J43" s="5">
        <f t="shared" si="17"/>
        <v>4637.484581109921</v>
      </c>
      <c r="K43" s="5">
        <f t="shared" si="18"/>
        <v>13582.430245103644</v>
      </c>
      <c r="L43" s="5">
        <f t="shared" si="19"/>
        <v>21576.05704064783</v>
      </c>
      <c r="M43" s="5">
        <f t="shared" si="20"/>
        <v>63192.72540822929</v>
      </c>
      <c r="N43" s="5">
        <f t="shared" si="21"/>
        <v>294006.33557160565</v>
      </c>
      <c r="P43" s="5">
        <f t="shared" si="22"/>
        <v>970.13418834836</v>
      </c>
      <c r="Q43" s="5">
        <f t="shared" si="23"/>
        <v>1541.0843425779785</v>
      </c>
      <c r="R43" s="5">
        <f t="shared" si="24"/>
        <v>4513.582787994322</v>
      </c>
      <c r="S43" s="5">
        <f t="shared" si="25"/>
        <v>7169.94808249123</v>
      </c>
      <c r="T43" s="5">
        <f t="shared" si="26"/>
        <v>20999.59967266217</v>
      </c>
      <c r="U43" s="5">
        <f t="shared" si="27"/>
        <v>97701.36211637552</v>
      </c>
    </row>
    <row r="44" spans="1:21" ht="12.75">
      <c r="A44">
        <v>800</v>
      </c>
      <c r="B44">
        <v>18494</v>
      </c>
      <c r="C44">
        <v>15078859</v>
      </c>
      <c r="D44" s="2">
        <f>100*SUM(B44:B$60)/B$61</f>
        <v>13.962486710656956</v>
      </c>
      <c r="E44" s="2">
        <f>SUM(C44:C$60)/(SUM(B44:B$60)*(A44))</f>
        <v>2.923499378583958</v>
      </c>
      <c r="F44" s="4">
        <f t="shared" si="14"/>
        <v>1.5198857931195071</v>
      </c>
      <c r="G44" s="3">
        <f t="shared" si="15"/>
        <v>219.03989687182937</v>
      </c>
      <c r="I44" s="5">
        <f t="shared" si="16"/>
        <v>2913.2006915742795</v>
      </c>
      <c r="J44" s="5">
        <f t="shared" si="17"/>
        <v>4596.543089461203</v>
      </c>
      <c r="K44" s="5">
        <f t="shared" si="18"/>
        <v>13253.01155393996</v>
      </c>
      <c r="L44" s="5">
        <f t="shared" si="19"/>
        <v>20911.03398712032</v>
      </c>
      <c r="M44" s="5">
        <f t="shared" si="20"/>
        <v>60291.869268351</v>
      </c>
      <c r="N44" s="5">
        <f t="shared" si="21"/>
        <v>274285.5452194372</v>
      </c>
      <c r="P44" s="5">
        <f t="shared" si="22"/>
        <v>996.4772740897017</v>
      </c>
      <c r="Q44" s="5">
        <f t="shared" si="23"/>
        <v>1572.274351461504</v>
      </c>
      <c r="R44" s="5">
        <f t="shared" si="24"/>
        <v>4533.269837860974</v>
      </c>
      <c r="S44" s="5">
        <f t="shared" si="25"/>
        <v>7152.741040515939</v>
      </c>
      <c r="T44" s="5">
        <f t="shared" si="26"/>
        <v>20623.185251899828</v>
      </c>
      <c r="U44" s="5">
        <f t="shared" si="27"/>
        <v>93820.96922226528</v>
      </c>
    </row>
    <row r="45" spans="1:21" ht="12.75">
      <c r="A45">
        <v>900</v>
      </c>
      <c r="B45">
        <v>10637</v>
      </c>
      <c r="C45">
        <v>9753930</v>
      </c>
      <c r="D45" s="2">
        <f>100*SUM(B45:B$60)/B$61</f>
        <v>11.93130398109179</v>
      </c>
      <c r="E45" s="2">
        <f>SUM(C45:C$60)/(SUM(B45:B$60)*(A45))</f>
        <v>2.8868369923750787</v>
      </c>
      <c r="F45" s="4">
        <f t="shared" si="14"/>
        <v>1.5299874891371712</v>
      </c>
      <c r="G45" s="3">
        <f t="shared" si="15"/>
        <v>224.26712774527113</v>
      </c>
      <c r="I45" s="5">
        <f t="shared" si="16"/>
        <v>2916.003215074217</v>
      </c>
      <c r="J45" s="5">
        <f t="shared" si="17"/>
        <v>4587.132009069245</v>
      </c>
      <c r="K45" s="5">
        <f t="shared" si="18"/>
        <v>13133.730916663582</v>
      </c>
      <c r="L45" s="5">
        <f t="shared" si="19"/>
        <v>20660.525055284113</v>
      </c>
      <c r="M45" s="5">
        <f t="shared" si="20"/>
        <v>59154.5602212015</v>
      </c>
      <c r="N45" s="5">
        <f t="shared" si="21"/>
        <v>266433.2029616974</v>
      </c>
      <c r="P45" s="5">
        <f t="shared" si="22"/>
        <v>1010.1031761669171</v>
      </c>
      <c r="Q45" s="5">
        <f t="shared" si="23"/>
        <v>1588.981996969385</v>
      </c>
      <c r="R45" s="5">
        <f t="shared" si="24"/>
        <v>4549.522869269494</v>
      </c>
      <c r="S45" s="5">
        <f t="shared" si="25"/>
        <v>7156.8034876420725</v>
      </c>
      <c r="T45" s="5">
        <f t="shared" si="26"/>
        <v>20491.13281333334</v>
      </c>
      <c r="U45" s="5">
        <f t="shared" si="27"/>
        <v>92292.43066561082</v>
      </c>
    </row>
    <row r="46" spans="1:21" ht="12.75">
      <c r="A46">
        <v>1000</v>
      </c>
      <c r="B46">
        <v>12095</v>
      </c>
      <c r="C46" s="3">
        <v>12187355</v>
      </c>
      <c r="D46" s="2">
        <f>100*SUM(B46:B$60)/B$61</f>
        <v>10.763049915211795</v>
      </c>
      <c r="E46" s="2">
        <f>SUM(C46:C$60)/(SUM(B46:B$60)*(A46))</f>
        <v>2.7806327986285435</v>
      </c>
      <c r="F46" s="4">
        <f t="shared" si="14"/>
        <v>1.5615981019613967</v>
      </c>
      <c r="G46" s="3">
        <f t="shared" si="15"/>
        <v>239.92792623815842</v>
      </c>
      <c r="I46" s="5">
        <f t="shared" si="16"/>
        <v>2914.7014178241575</v>
      </c>
      <c r="J46" s="5">
        <f t="shared" si="17"/>
        <v>4543.228074848198</v>
      </c>
      <c r="K46" s="5">
        <f t="shared" si="18"/>
        <v>12733.966500308132</v>
      </c>
      <c r="L46" s="5">
        <f t="shared" si="19"/>
        <v>19848.796090943753</v>
      </c>
      <c r="M46" s="5">
        <f t="shared" si="20"/>
        <v>55633.10939479306</v>
      </c>
      <c r="N46" s="5">
        <f t="shared" si="21"/>
        <v>243054.10736380663</v>
      </c>
      <c r="P46" s="5">
        <f t="shared" si="22"/>
        <v>1048.2151470203974</v>
      </c>
      <c r="Q46" s="5">
        <f t="shared" si="23"/>
        <v>1633.8827899494668</v>
      </c>
      <c r="R46" s="5">
        <f t="shared" si="24"/>
        <v>4579.521073975948</v>
      </c>
      <c r="S46" s="5">
        <f t="shared" si="25"/>
        <v>7138.2298665014405</v>
      </c>
      <c r="T46" s="5">
        <f t="shared" si="26"/>
        <v>20007.355671785313</v>
      </c>
      <c r="U46" s="5">
        <f t="shared" si="27"/>
        <v>87409.63836853438</v>
      </c>
    </row>
    <row r="47" spans="1:21" ht="12.75">
      <c r="A47">
        <v>1100</v>
      </c>
      <c r="B47">
        <v>5718</v>
      </c>
      <c r="C47">
        <v>6365474</v>
      </c>
      <c r="D47" s="2">
        <f>100*SUM(B47:B$60)/B$61</f>
        <v>9.434664757101562</v>
      </c>
      <c r="E47" s="2">
        <f>SUM(C47:C$60)/(SUM(B47:B$60)*(A47))</f>
        <v>2.754788942708107</v>
      </c>
      <c r="F47" s="4">
        <f t="shared" si="14"/>
        <v>1.5698691025809255</v>
      </c>
      <c r="G47" s="3">
        <f t="shared" si="15"/>
        <v>244.5106447426244</v>
      </c>
      <c r="I47" s="5">
        <f t="shared" si="16"/>
        <v>2919.9935094445614</v>
      </c>
      <c r="J47" s="5">
        <f t="shared" si="17"/>
        <v>4540.845486821304</v>
      </c>
      <c r="K47" s="5">
        <f t="shared" si="18"/>
        <v>12658.366631606084</v>
      </c>
      <c r="L47" s="5">
        <f t="shared" si="19"/>
        <v>19684.868066912804</v>
      </c>
      <c r="M47" s="5">
        <f t="shared" si="20"/>
        <v>54874.86368099429</v>
      </c>
      <c r="N47" s="5">
        <f t="shared" si="21"/>
        <v>237886.19429690499</v>
      </c>
      <c r="P47" s="5">
        <f t="shared" si="22"/>
        <v>1059.9699542042047</v>
      </c>
      <c r="Q47" s="5">
        <f t="shared" si="23"/>
        <v>1648.3460552725344</v>
      </c>
      <c r="R47" s="5">
        <f t="shared" si="24"/>
        <v>4595.040453139841</v>
      </c>
      <c r="S47" s="5">
        <f t="shared" si="25"/>
        <v>7145.6900968832515</v>
      </c>
      <c r="T47" s="5">
        <f t="shared" si="26"/>
        <v>19919.806860793233</v>
      </c>
      <c r="U47" s="5">
        <f t="shared" si="27"/>
        <v>86353.69142401521</v>
      </c>
    </row>
    <row r="48" spans="1:21" ht="12.75">
      <c r="A48">
        <v>1200</v>
      </c>
      <c r="B48">
        <v>8671</v>
      </c>
      <c r="C48">
        <v>10492669</v>
      </c>
      <c r="D48" s="2">
        <f>100*SUM(B48:B$60)/B$61</f>
        <v>8.806660926256228</v>
      </c>
      <c r="E48" s="2">
        <f>SUM(C48:C$60)/(SUM(B48:B$60)*(A48))</f>
        <v>2.639143064995531</v>
      </c>
      <c r="F48" s="4">
        <f t="shared" si="14"/>
        <v>1.610074874704562</v>
      </c>
      <c r="G48" s="3">
        <f t="shared" si="15"/>
        <v>265.3475006036916</v>
      </c>
      <c r="I48" s="5">
        <f t="shared" si="16"/>
        <v>2926.62489620179</v>
      </c>
      <c r="J48" s="5">
        <f t="shared" si="17"/>
        <v>4501.253999367062</v>
      </c>
      <c r="K48" s="5">
        <f t="shared" si="18"/>
        <v>12230.837348786588</v>
      </c>
      <c r="L48" s="5">
        <f t="shared" si="19"/>
        <v>18811.466274097358</v>
      </c>
      <c r="M48" s="5">
        <f t="shared" si="20"/>
        <v>51114.64145836287</v>
      </c>
      <c r="N48" s="5">
        <f t="shared" si="21"/>
        <v>213616.32870346308</v>
      </c>
      <c r="P48" s="5">
        <f t="shared" si="22"/>
        <v>1108.929991336694</v>
      </c>
      <c r="Q48" s="5">
        <f t="shared" si="23"/>
        <v>1705.5740778398022</v>
      </c>
      <c r="R48" s="5">
        <f t="shared" si="24"/>
        <v>4634.397244700829</v>
      </c>
      <c r="S48" s="5">
        <f t="shared" si="25"/>
        <v>7127.869088873821</v>
      </c>
      <c r="T48" s="5">
        <f t="shared" si="26"/>
        <v>19367.893365208463</v>
      </c>
      <c r="U48" s="5">
        <f t="shared" si="27"/>
        <v>80941.54937516614</v>
      </c>
    </row>
    <row r="49" spans="1:21" ht="12.75">
      <c r="A49">
        <v>1300</v>
      </c>
      <c r="B49">
        <v>4463</v>
      </c>
      <c r="C49">
        <v>5862553</v>
      </c>
      <c r="D49" s="2">
        <f>100*SUM(B49:B$60)/B$61</f>
        <v>7.8543312275399115</v>
      </c>
      <c r="E49" s="2">
        <f>SUM(C49:C$60)/(SUM(B49:B$60)*(A49))</f>
        <v>2.618647612839659</v>
      </c>
      <c r="F49" s="4">
        <f t="shared" si="14"/>
        <v>1.6177996940579669</v>
      </c>
      <c r="G49" s="3">
        <f t="shared" si="15"/>
        <v>269.7642515871674</v>
      </c>
      <c r="I49" s="5">
        <f t="shared" si="16"/>
        <v>2932.141684002998</v>
      </c>
      <c r="J49" s="5">
        <f t="shared" si="17"/>
        <v>4500.4782257202705</v>
      </c>
      <c r="K49" s="5">
        <f t="shared" si="18"/>
        <v>12170.500718620997</v>
      </c>
      <c r="L49" s="5">
        <f t="shared" si="19"/>
        <v>18680.22741844104</v>
      </c>
      <c r="M49" s="5">
        <f t="shared" si="20"/>
        <v>50516.347334122496</v>
      </c>
      <c r="N49" s="5">
        <f t="shared" si="21"/>
        <v>209679.24056544903</v>
      </c>
      <c r="P49" s="5">
        <f t="shared" si="22"/>
        <v>1119.7160204474346</v>
      </c>
      <c r="Q49" s="5">
        <f t="shared" si="23"/>
        <v>1718.626898729591</v>
      </c>
      <c r="R49" s="5">
        <f t="shared" si="24"/>
        <v>4647.628286809968</v>
      </c>
      <c r="S49" s="5">
        <f t="shared" si="25"/>
        <v>7133.539971872817</v>
      </c>
      <c r="T49" s="5">
        <f t="shared" si="26"/>
        <v>19291.006199701154</v>
      </c>
      <c r="U49" s="5">
        <f t="shared" si="27"/>
        <v>80071.57570089128</v>
      </c>
    </row>
    <row r="50" spans="1:21" ht="12.75">
      <c r="A50">
        <v>1400</v>
      </c>
      <c r="B50">
        <v>4616</v>
      </c>
      <c r="C50">
        <v>6521535</v>
      </c>
      <c r="D50" s="2">
        <f>100*SUM(B50:B$60)/B$61</f>
        <v>7.364163144807711</v>
      </c>
      <c r="E50" s="2">
        <f>SUM(C50:C$60)/(SUM(B50:B$60)*(A50))</f>
        <v>2.5309988132700694</v>
      </c>
      <c r="F50" s="4">
        <f t="shared" si="14"/>
        <v>1.6531683704340006</v>
      </c>
      <c r="G50" s="3">
        <f t="shared" si="15"/>
        <v>288.96952323003967</v>
      </c>
      <c r="I50" s="5">
        <f t="shared" si="16"/>
        <v>2944.7134974119062</v>
      </c>
      <c r="J50" s="5">
        <f t="shared" si="17"/>
        <v>4478.533319270472</v>
      </c>
      <c r="K50" s="5">
        <f t="shared" si="18"/>
        <v>11856.107025366477</v>
      </c>
      <c r="L50" s="5">
        <f t="shared" si="19"/>
        <v>18031.625282598132</v>
      </c>
      <c r="M50" s="5">
        <f t="shared" si="20"/>
        <v>47735.46693778131</v>
      </c>
      <c r="N50" s="5">
        <f t="shared" si="21"/>
        <v>192194.18303940073</v>
      </c>
      <c r="P50" s="5">
        <f t="shared" si="22"/>
        <v>1163.459058918844</v>
      </c>
      <c r="Q50" s="5">
        <f t="shared" si="23"/>
        <v>1769.4727061069514</v>
      </c>
      <c r="R50" s="5">
        <f t="shared" si="24"/>
        <v>4684.358982392528</v>
      </c>
      <c r="S50" s="5">
        <f t="shared" si="25"/>
        <v>7124.312025773388</v>
      </c>
      <c r="T50" s="5">
        <f t="shared" si="26"/>
        <v>18860.32766491373</v>
      </c>
      <c r="U50" s="5">
        <f t="shared" si="27"/>
        <v>75936.10160215145</v>
      </c>
    </row>
    <row r="51" spans="1:21" ht="12.75">
      <c r="A51">
        <v>1500</v>
      </c>
      <c r="B51">
        <v>17689</v>
      </c>
      <c r="C51">
        <v>29435600</v>
      </c>
      <c r="D51" s="2">
        <f>100*SUM(B51:B$60)/B$61</f>
        <v>6.857191182026658</v>
      </c>
      <c r="E51" s="2">
        <f>SUM(C51:C$60)/(SUM(B51:B$60)*(A51))</f>
        <v>2.4672792183871226</v>
      </c>
      <c r="F51" s="4">
        <f t="shared" si="14"/>
        <v>1.6815335400846405</v>
      </c>
      <c r="G51" s="3">
        <f t="shared" si="15"/>
        <v>304.75649717776315</v>
      </c>
      <c r="I51" s="5">
        <f t="shared" si="16"/>
        <v>2957.1034544215713</v>
      </c>
      <c r="J51" s="5">
        <f t="shared" si="17"/>
        <v>4465.680269229032</v>
      </c>
      <c r="K51" s="5">
        <f t="shared" si="18"/>
        <v>11629.519286208371</v>
      </c>
      <c r="L51" s="5">
        <f t="shared" si="19"/>
        <v>17562.359794814078</v>
      </c>
      <c r="M51" s="5">
        <f t="shared" si="20"/>
        <v>45735.876648504825</v>
      </c>
      <c r="N51" s="5">
        <f t="shared" si="21"/>
        <v>179867.3153487875</v>
      </c>
      <c r="P51" s="5">
        <f t="shared" si="22"/>
        <v>1198.5280921527196</v>
      </c>
      <c r="Q51" s="5">
        <f t="shared" si="23"/>
        <v>1809.9614490119516</v>
      </c>
      <c r="R51" s="5">
        <f t="shared" si="24"/>
        <v>4713.499469188845</v>
      </c>
      <c r="S51" s="5">
        <f t="shared" si="25"/>
        <v>7118.107940087426</v>
      </c>
      <c r="T51" s="5">
        <f t="shared" si="26"/>
        <v>18536.968295952607</v>
      </c>
      <c r="U51" s="5">
        <f t="shared" si="27"/>
        <v>72901.07824373765</v>
      </c>
    </row>
    <row r="52" spans="1:21" ht="12.75">
      <c r="A52">
        <v>2000</v>
      </c>
      <c r="B52">
        <v>11529</v>
      </c>
      <c r="C52">
        <v>24845149</v>
      </c>
      <c r="D52" s="2">
        <f>100*SUM(B52:B$60)/B$61</f>
        <v>4.914421023960356</v>
      </c>
      <c r="E52" s="2">
        <f>SUM(C52:C$60)/(SUM(B52:B$60)*(A52))</f>
        <v>2.2530647096947214</v>
      </c>
      <c r="F52" s="4">
        <f t="shared" si="14"/>
        <v>1.7980433829659328</v>
      </c>
      <c r="G52" s="3">
        <f t="shared" si="15"/>
        <v>374.3511087094928</v>
      </c>
      <c r="I52" s="5">
        <f t="shared" si="16"/>
        <v>3035.3787941842183</v>
      </c>
      <c r="J52" s="5">
        <f t="shared" si="17"/>
        <v>4463.070737817033</v>
      </c>
      <c r="K52" s="5">
        <f t="shared" si="18"/>
        <v>10923.781446826433</v>
      </c>
      <c r="L52" s="5">
        <f t="shared" si="19"/>
        <v>16061.787548575989</v>
      </c>
      <c r="M52" s="5">
        <f t="shared" si="20"/>
        <v>39312.72147208237</v>
      </c>
      <c r="N52" s="5">
        <f t="shared" si="21"/>
        <v>141479.40226234755</v>
      </c>
      <c r="P52" s="5">
        <f t="shared" si="22"/>
        <v>1347.2221996657595</v>
      </c>
      <c r="Q52" s="5">
        <f t="shared" si="23"/>
        <v>1980.8888393719308</v>
      </c>
      <c r="R52" s="5">
        <f t="shared" si="24"/>
        <v>4848.40999010035</v>
      </c>
      <c r="S52" s="5">
        <f t="shared" si="25"/>
        <v>7128.8620692799705</v>
      </c>
      <c r="T52" s="5">
        <f t="shared" si="26"/>
        <v>17448.554097413846</v>
      </c>
      <c r="U52" s="5">
        <f t="shared" si="27"/>
        <v>62794.20278235917</v>
      </c>
    </row>
    <row r="53" spans="1:21" ht="12.75">
      <c r="A53">
        <v>2500</v>
      </c>
      <c r="B53">
        <v>6815</v>
      </c>
      <c r="C53">
        <v>18079616</v>
      </c>
      <c r="D53" s="2">
        <f>100*SUM(B53:B$60)/B$61</f>
        <v>3.648199239102739</v>
      </c>
      <c r="E53" s="2">
        <f>SUM(C53:C$60)/(SUM(B53:B$60)*(A53))</f>
        <v>2.1288631483878735</v>
      </c>
      <c r="F53" s="4">
        <f t="shared" si="14"/>
        <v>1.8858469704038947</v>
      </c>
      <c r="G53" s="3">
        <f t="shared" si="15"/>
        <v>431.9759377096896</v>
      </c>
      <c r="I53" s="5">
        <f t="shared" si="16"/>
        <v>3117.977805195944</v>
      </c>
      <c r="J53" s="5">
        <f t="shared" si="17"/>
        <v>4502.968475493157</v>
      </c>
      <c r="K53" s="5">
        <f t="shared" si="18"/>
        <v>10571.551712994744</v>
      </c>
      <c r="L53" s="5">
        <f t="shared" si="19"/>
        <v>15267.38388622669</v>
      </c>
      <c r="M53" s="5">
        <f t="shared" si="20"/>
        <v>35843.00870720884</v>
      </c>
      <c r="N53" s="5">
        <f t="shared" si="21"/>
        <v>121526.2724019829</v>
      </c>
      <c r="P53" s="5">
        <f t="shared" si="22"/>
        <v>1464.6210619771864</v>
      </c>
      <c r="Q53" s="5">
        <f t="shared" si="23"/>
        <v>2115.198658449757</v>
      </c>
      <c r="R53" s="5">
        <f t="shared" si="24"/>
        <v>4965.820241193181</v>
      </c>
      <c r="S53" s="5">
        <f t="shared" si="25"/>
        <v>7171.613589999074</v>
      </c>
      <c r="T53" s="5">
        <f t="shared" si="26"/>
        <v>16836.689917974163</v>
      </c>
      <c r="U53" s="5">
        <f t="shared" si="27"/>
        <v>57085.05616906903</v>
      </c>
    </row>
    <row r="54" spans="1:21" ht="12.75">
      <c r="A54">
        <v>3000</v>
      </c>
      <c r="B54">
        <v>9382</v>
      </c>
      <c r="C54">
        <v>31137760</v>
      </c>
      <c r="D54" s="2">
        <f>100*SUM(B54:B$60)/B$61</f>
        <v>2.899712686599949</v>
      </c>
      <c r="E54" s="2">
        <f>SUM(C54:C$60)/(SUM(B54:B$60)*(A54))</f>
        <v>2.0037181779158146</v>
      </c>
      <c r="F54" s="4">
        <f t="shared" si="14"/>
        <v>1.9962955957183766</v>
      </c>
      <c r="G54" s="3">
        <f t="shared" si="15"/>
        <v>509.1808736343765</v>
      </c>
      <c r="I54" s="5">
        <f t="shared" si="16"/>
        <v>3233.2295519114045</v>
      </c>
      <c r="J54" s="5">
        <f t="shared" si="17"/>
        <v>4575.418659367318</v>
      </c>
      <c r="K54" s="5">
        <f t="shared" si="18"/>
        <v>10246.2361063455</v>
      </c>
      <c r="L54" s="5">
        <f t="shared" si="19"/>
        <v>14499.688041494474</v>
      </c>
      <c r="M54" s="5">
        <f t="shared" si="20"/>
        <v>32470.739445305837</v>
      </c>
      <c r="N54" s="5">
        <f t="shared" si="21"/>
        <v>102901.0955029605</v>
      </c>
      <c r="P54" s="5">
        <f t="shared" si="22"/>
        <v>1613.6149222713932</v>
      </c>
      <c r="Q54" s="5">
        <f t="shared" si="23"/>
        <v>2283.464166665634</v>
      </c>
      <c r="R54" s="5">
        <f t="shared" si="24"/>
        <v>5113.611394693845</v>
      </c>
      <c r="S54" s="5">
        <f t="shared" si="25"/>
        <v>7236.390926281088</v>
      </c>
      <c r="T54" s="5">
        <f t="shared" si="26"/>
        <v>16205.2427348244</v>
      </c>
      <c r="U54" s="5">
        <f t="shared" si="27"/>
        <v>51355.07410028789</v>
      </c>
    </row>
    <row r="55" spans="1:21" ht="12.75">
      <c r="A55">
        <v>4000</v>
      </c>
      <c r="B55">
        <v>5439</v>
      </c>
      <c r="C55">
        <v>23366720</v>
      </c>
      <c r="D55" s="2">
        <f>100*SUM(B55:B$60)/B$61</f>
        <v>1.8692943688330859</v>
      </c>
      <c r="E55" s="2">
        <f>SUM(C55:C$60)/(SUM(B55:B$60)*(A55))</f>
        <v>1.8738064336075206</v>
      </c>
      <c r="F55" s="4">
        <f t="shared" si="14"/>
        <v>2.144418216139114</v>
      </c>
      <c r="G55" s="3">
        <f t="shared" si="15"/>
        <v>625.3119502682184</v>
      </c>
      <c r="I55" s="5">
        <f t="shared" si="16"/>
        <v>3428.8493261259173</v>
      </c>
      <c r="J55" s="5">
        <f t="shared" si="17"/>
        <v>4737.255407493732</v>
      </c>
      <c r="K55" s="5">
        <f t="shared" si="18"/>
        <v>10034.028920163157</v>
      </c>
      <c r="L55" s="5">
        <f t="shared" si="19"/>
        <v>13862.889045258044</v>
      </c>
      <c r="M55" s="5">
        <f t="shared" si="20"/>
        <v>29363.126458643736</v>
      </c>
      <c r="N55" s="5">
        <f t="shared" si="21"/>
        <v>85926.91951422872</v>
      </c>
      <c r="P55" s="5">
        <f t="shared" si="22"/>
        <v>1829.8844878681368</v>
      </c>
      <c r="Q55" s="5">
        <f t="shared" si="23"/>
        <v>2528.145555767676</v>
      </c>
      <c r="R55" s="5">
        <f t="shared" si="24"/>
        <v>5354.890846887145</v>
      </c>
      <c r="S55" s="5">
        <f t="shared" si="25"/>
        <v>7398.250319041067</v>
      </c>
      <c r="T55" s="5">
        <f t="shared" si="26"/>
        <v>15670.309340390497</v>
      </c>
      <c r="U55" s="5">
        <f t="shared" si="27"/>
        <v>45856.881464964914</v>
      </c>
    </row>
    <row r="56" spans="1:21" ht="12.75">
      <c r="A56">
        <v>5000</v>
      </c>
      <c r="B56">
        <v>5470</v>
      </c>
      <c r="C56">
        <v>31196715</v>
      </c>
      <c r="D56" s="2">
        <f>100*SUM(B56:B$60)/B$61</f>
        <v>1.2719329074885997</v>
      </c>
      <c r="E56" s="2">
        <f>SUM(C56:C$60)/(SUM(B56:B$60)*(A56))</f>
        <v>1.7995340989551851</v>
      </c>
      <c r="F56" s="4">
        <f t="shared" si="14"/>
        <v>2.2507283945822696</v>
      </c>
      <c r="G56" s="3">
        <f t="shared" si="15"/>
        <v>719.0884158817587</v>
      </c>
      <c r="I56" s="5">
        <f t="shared" si="16"/>
        <v>3599.5066775562254</v>
      </c>
      <c r="J56" s="5">
        <f t="shared" si="17"/>
        <v>4897.684378572822</v>
      </c>
      <c r="K56" s="5">
        <f t="shared" si="18"/>
        <v>10012.52455501837</v>
      </c>
      <c r="L56" s="5">
        <f t="shared" si="19"/>
        <v>13623.584978729154</v>
      </c>
      <c r="M56" s="5">
        <f t="shared" si="20"/>
        <v>27851.218776709688</v>
      </c>
      <c r="N56" s="5">
        <f t="shared" si="21"/>
        <v>77472.00849154098</v>
      </c>
      <c r="P56" s="5">
        <f t="shared" si="22"/>
        <v>2000.2436628714677</v>
      </c>
      <c r="Q56" s="5">
        <f t="shared" si="23"/>
        <v>2721.640218663505</v>
      </c>
      <c r="R56" s="5">
        <f t="shared" si="24"/>
        <v>5563.953781610291</v>
      </c>
      <c r="S56" s="5">
        <f t="shared" si="25"/>
        <v>7570.61785416517</v>
      </c>
      <c r="T56" s="5">
        <f t="shared" si="26"/>
        <v>15476.905268358178</v>
      </c>
      <c r="U56" s="5">
        <f t="shared" si="27"/>
        <v>43051.14781460461</v>
      </c>
    </row>
    <row r="57" spans="1:21" ht="12.75">
      <c r="A57">
        <v>7000</v>
      </c>
      <c r="B57">
        <v>3288</v>
      </c>
      <c r="C57">
        <v>26342487</v>
      </c>
      <c r="D57" s="2">
        <f>100*SUM(B57:B$60)/B$61</f>
        <v>0.6711667384217972</v>
      </c>
      <c r="E57" s="2">
        <f>SUM(C57:C$60)/(SUM(B57:B$60)*(A57))</f>
        <v>1.7066485962082427</v>
      </c>
      <c r="F57" s="4">
        <f t="shared" si="14"/>
        <v>2.415130526496241</v>
      </c>
      <c r="G57" s="3">
        <f t="shared" si="15"/>
        <v>881.6241854969231</v>
      </c>
      <c r="I57" s="5">
        <f t="shared" si="16"/>
        <v>3903.767098121569</v>
      </c>
      <c r="J57" s="5">
        <f t="shared" si="17"/>
        <v>5201.483969622198</v>
      </c>
      <c r="K57" s="5">
        <f t="shared" si="18"/>
        <v>10128.384859216381</v>
      </c>
      <c r="L57" s="5">
        <f t="shared" si="19"/>
        <v>13495.331601295638</v>
      </c>
      <c r="M57" s="5">
        <f t="shared" si="20"/>
        <v>26278.2531021806</v>
      </c>
      <c r="N57" s="5">
        <f t="shared" si="21"/>
        <v>68179.33912472699</v>
      </c>
      <c r="P57" s="5">
        <f t="shared" si="22"/>
        <v>2287.3877532813653</v>
      </c>
      <c r="Q57" s="5">
        <f t="shared" si="23"/>
        <v>3047.7767837963993</v>
      </c>
      <c r="R57" s="5">
        <f t="shared" si="24"/>
        <v>5934.663340607542</v>
      </c>
      <c r="S57" s="5">
        <f t="shared" si="25"/>
        <v>7907.504586051854</v>
      </c>
      <c r="T57" s="5">
        <f t="shared" si="26"/>
        <v>15397.576959055586</v>
      </c>
      <c r="U57" s="5">
        <f t="shared" si="27"/>
        <v>39949.254507462676</v>
      </c>
    </row>
    <row r="58" spans="1:21" ht="12.75">
      <c r="A58">
        <v>10000</v>
      </c>
      <c r="B58">
        <v>1728</v>
      </c>
      <c r="C58">
        <v>20193200</v>
      </c>
      <c r="D58" s="2">
        <f>100*SUM(B58:B$60)/B$61</f>
        <v>0.31004806129352536</v>
      </c>
      <c r="E58" s="2">
        <f>SUM(C58:C$60)/(SUM(B58:B$60)*(A58))</f>
        <v>1.6529514700673043</v>
      </c>
      <c r="F58" s="4">
        <f t="shared" si="14"/>
        <v>2.5315073873666645</v>
      </c>
      <c r="G58" s="3">
        <f t="shared" si="15"/>
        <v>1021.0814242435807</v>
      </c>
      <c r="I58" s="5">
        <f t="shared" si="16"/>
        <v>4191.23526497469</v>
      </c>
      <c r="J58" s="5">
        <f t="shared" si="17"/>
        <v>5511.31683395415</v>
      </c>
      <c r="K58" s="5">
        <f t="shared" si="18"/>
        <v>10407.911738796844</v>
      </c>
      <c r="L58" s="5">
        <f t="shared" si="19"/>
        <v>13686.012725579232</v>
      </c>
      <c r="M58" s="5">
        <f t="shared" si="20"/>
        <v>25845.51329481126</v>
      </c>
      <c r="N58" s="5">
        <f t="shared" si="21"/>
        <v>64181.03595001135</v>
      </c>
      <c r="P58" s="5">
        <f t="shared" si="22"/>
        <v>2535.606967822251</v>
      </c>
      <c r="Q58" s="5">
        <f t="shared" si="23"/>
        <v>3334.227854693001</v>
      </c>
      <c r="R58" s="5">
        <f t="shared" si="24"/>
        <v>6296.562196331788</v>
      </c>
      <c r="S58" s="5">
        <f t="shared" si="25"/>
        <v>8279.742613993361</v>
      </c>
      <c r="T58" s="5">
        <f t="shared" si="26"/>
        <v>15635.978286621379</v>
      </c>
      <c r="U58" s="5">
        <f t="shared" si="27"/>
        <v>38828.14293839979</v>
      </c>
    </row>
    <row r="59" spans="1:21" ht="12.75">
      <c r="A59">
        <v>15000</v>
      </c>
      <c r="B59">
        <v>568</v>
      </c>
      <c r="C59">
        <v>9422470</v>
      </c>
      <c r="D59" s="2">
        <f>100*SUM(B59:B$60)/B$61</f>
        <v>0.12026306309472556</v>
      </c>
      <c r="E59" s="2">
        <f>SUM(C59:C$60)/(SUM(B59:B$60)*(A59))</f>
        <v>1.611544596651446</v>
      </c>
      <c r="F59" s="4">
        <f t="shared" si="14"/>
        <v>2.635203720996912</v>
      </c>
      <c r="G59" s="3">
        <f t="shared" si="15"/>
        <v>1169.6817810164387</v>
      </c>
      <c r="I59" s="5">
        <f t="shared" si="16"/>
        <v>4516.347562987889</v>
      </c>
      <c r="J59" s="5">
        <f t="shared" si="17"/>
        <v>5875.183116586221</v>
      </c>
      <c r="K59" s="5">
        <f t="shared" si="18"/>
        <v>10820.931779682624</v>
      </c>
      <c r="L59" s="5">
        <f t="shared" si="19"/>
        <v>14076.63046545143</v>
      </c>
      <c r="M59" s="5">
        <f t="shared" si="20"/>
        <v>25926.384749512108</v>
      </c>
      <c r="N59" s="5">
        <f t="shared" si="21"/>
        <v>62118.25745374474</v>
      </c>
      <c r="P59" s="5">
        <f t="shared" si="22"/>
        <v>2802.4961719161847</v>
      </c>
      <c r="Q59" s="5">
        <f t="shared" si="23"/>
        <v>3645.68447487832</v>
      </c>
      <c r="R59" s="5">
        <f t="shared" si="24"/>
        <v>6714.633775675174</v>
      </c>
      <c r="S59" s="5">
        <f t="shared" si="25"/>
        <v>8734.868705899054</v>
      </c>
      <c r="T59" s="5">
        <f t="shared" si="26"/>
        <v>16087.910197076359</v>
      </c>
      <c r="U59" s="5">
        <f t="shared" si="27"/>
        <v>38545.78866934083</v>
      </c>
    </row>
    <row r="60" spans="1:21" ht="12.75">
      <c r="A60">
        <v>20000</v>
      </c>
      <c r="B60">
        <v>527</v>
      </c>
      <c r="C60">
        <v>17047150</v>
      </c>
      <c r="D60" s="2">
        <f>100*SUM(B60:B$60)/B$61</f>
        <v>0.05788003127937933</v>
      </c>
      <c r="E60" s="2">
        <f>SUM(C60:C$60)/(SUM(B60:B$60)*(A60))</f>
        <v>1.617376660341556</v>
      </c>
      <c r="F60" s="4">
        <f t="shared" si="14"/>
        <v>2.6197567291364114</v>
      </c>
      <c r="G60" s="3">
        <f t="shared" si="15"/>
        <v>1162.088500900027</v>
      </c>
      <c r="H60" t="s">
        <v>30</v>
      </c>
      <c r="I60" s="5">
        <f t="shared" si="16"/>
        <v>4526.527962736707</v>
      </c>
      <c r="J60" s="5">
        <f t="shared" si="17"/>
        <v>5897.566163384264</v>
      </c>
      <c r="K60" s="5">
        <f t="shared" si="18"/>
        <v>10901.343882856492</v>
      </c>
      <c r="L60" s="5">
        <f t="shared" si="19"/>
        <v>14203.247466537325</v>
      </c>
      <c r="M60" s="5">
        <f t="shared" si="20"/>
        <v>26253.96317676635</v>
      </c>
      <c r="N60" s="5">
        <f t="shared" si="21"/>
        <v>63228.03774413109</v>
      </c>
      <c r="P60" s="5">
        <f t="shared" si="22"/>
        <v>2798.685101453609</v>
      </c>
      <c r="Q60" s="5">
        <f t="shared" si="23"/>
        <v>3646.377685540993</v>
      </c>
      <c r="R60" s="5">
        <f t="shared" si="24"/>
        <v>6740.139232968996</v>
      </c>
      <c r="S60" s="5">
        <f t="shared" si="25"/>
        <v>8781.657244601203</v>
      </c>
      <c r="T60" s="5">
        <f t="shared" si="26"/>
        <v>16232.436030839015</v>
      </c>
      <c r="U60" s="5">
        <f t="shared" si="27"/>
        <v>39092.957932741934</v>
      </c>
    </row>
    <row r="61" spans="1:21" ht="12.75">
      <c r="A61" t="s">
        <v>13</v>
      </c>
      <c r="B61">
        <v>910504</v>
      </c>
      <c r="C61">
        <v>519766518</v>
      </c>
      <c r="G61" s="3" t="s">
        <v>11</v>
      </c>
      <c r="H61" s="3">
        <f>C61/B61</f>
        <v>570.8558314955234</v>
      </c>
      <c r="I61" s="3">
        <f>I47</f>
        <v>2919.9935094445614</v>
      </c>
      <c r="J61" s="3">
        <f>J53</f>
        <v>4502.968475493157</v>
      </c>
      <c r="K61" s="3">
        <f>K57</f>
        <v>10128.384859216381</v>
      </c>
      <c r="L61" s="3">
        <f>L58</f>
        <v>13686.012725579232</v>
      </c>
      <c r="M61" s="3">
        <f>M60</f>
        <v>26253.96317676635</v>
      </c>
      <c r="N61" s="3">
        <f>N60</f>
        <v>63228.03774413109</v>
      </c>
      <c r="O61" t="s">
        <v>11</v>
      </c>
      <c r="P61" s="3">
        <f>P46</f>
        <v>1048.2151470203974</v>
      </c>
      <c r="Q61" s="3">
        <f>Q52</f>
        <v>1980.8888393719308</v>
      </c>
      <c r="R61" s="3">
        <f>R56</f>
        <v>5563.953781610291</v>
      </c>
      <c r="S61" s="3">
        <f>S57</f>
        <v>7907.504586051854</v>
      </c>
      <c r="T61" s="3">
        <f>T59</f>
        <v>16087.910197076359</v>
      </c>
      <c r="U61" s="3">
        <f>U60</f>
        <v>39092.957932741934</v>
      </c>
    </row>
    <row r="62" spans="2:14" ht="12.75">
      <c r="B62">
        <f>B61-SUM(B38:B60)</f>
        <v>0</v>
      </c>
      <c r="C62">
        <f>C61-SUM(C38:C60)</f>
        <v>0</v>
      </c>
      <c r="H62" t="s">
        <v>23</v>
      </c>
      <c r="I62" s="6">
        <f>10*I61/($C61/$B61)</f>
        <v>51.151154956143415</v>
      </c>
      <c r="J62" s="6">
        <f>5*J61/($C61/$B61)</f>
        <v>39.4405051770805</v>
      </c>
      <c r="K62" s="6">
        <f>1*K61/($C61/$B61)</f>
        <v>17.742456677165094</v>
      </c>
      <c r="L62" s="6">
        <f>0.5*L61/($C61/$B61)</f>
        <v>11.98727592019576</v>
      </c>
      <c r="M62" s="6">
        <f>0.1*M61/($C61/$B61)</f>
        <v>4.599053163385655</v>
      </c>
      <c r="N62" s="6">
        <f>0.01*N61/($C61/$B61)</f>
        <v>1.107600803139504</v>
      </c>
    </row>
    <row r="63" ht="12.75">
      <c r="A63" t="s">
        <v>31</v>
      </c>
    </row>
    <row r="65" spans="1:4" ht="12.75">
      <c r="A65" s="1" t="s">
        <v>32</v>
      </c>
      <c r="D65" s="3"/>
    </row>
    <row r="66" spans="2:21" ht="12.75">
      <c r="B66" t="s">
        <v>14</v>
      </c>
      <c r="C66" t="s">
        <v>15</v>
      </c>
      <c r="D66" t="s">
        <v>0</v>
      </c>
      <c r="E66" t="s">
        <v>1</v>
      </c>
      <c r="F66" t="s">
        <v>2</v>
      </c>
      <c r="G66" t="s">
        <v>3</v>
      </c>
      <c r="H66" t="s">
        <v>4</v>
      </c>
      <c r="I66" t="s">
        <v>16</v>
      </c>
      <c r="J66" t="s">
        <v>17</v>
      </c>
      <c r="K66" t="s">
        <v>18</v>
      </c>
      <c r="L66" t="s">
        <v>19</v>
      </c>
      <c r="M66" t="s">
        <v>20</v>
      </c>
      <c r="N66" t="s">
        <v>21</v>
      </c>
      <c r="O66" t="s">
        <v>5</v>
      </c>
      <c r="P66" t="s">
        <v>22</v>
      </c>
      <c r="Q66" t="s">
        <v>6</v>
      </c>
      <c r="R66" t="s">
        <v>7</v>
      </c>
      <c r="S66" t="s">
        <v>8</v>
      </c>
      <c r="T66" t="s">
        <v>9</v>
      </c>
      <c r="U66" t="s">
        <v>10</v>
      </c>
    </row>
    <row r="67" spans="1:21" ht="12.75">
      <c r="A67">
        <v>1</v>
      </c>
      <c r="B67">
        <v>415259</v>
      </c>
      <c r="C67">
        <v>68767764</v>
      </c>
      <c r="D67" s="2">
        <f>100*SUM(B67:B$89)/B$90</f>
        <v>100</v>
      </c>
      <c r="E67" s="2">
        <f>SUM(C67:C$89)/(SUM(B67:B$89)*(A67))</f>
        <v>607.7534541288468</v>
      </c>
      <c r="F67" s="4">
        <f aca="true" t="shared" si="28" ref="F67:F89">E67/(E67-1)</f>
        <v>1.0016481158750645</v>
      </c>
      <c r="G67" s="3">
        <f aca="true" t="shared" si="29" ref="G67:G89">(A67)*(D67/100)^(1/F67)</f>
        <v>1</v>
      </c>
      <c r="I67" s="5">
        <f aca="true" t="shared" si="30" ref="I67:I89">$E67*$G67/(0.1^(1/$F67))</f>
        <v>6054.552254148045</v>
      </c>
      <c r="J67" s="5">
        <f aca="true" t="shared" si="31" ref="J67:J89">$E67*$G67/(0.05^(1/$F67))</f>
        <v>12095.301860117932</v>
      </c>
      <c r="K67" s="5">
        <f aca="true" t="shared" si="32" ref="K67:K89">$E67*$G67/(0.01^(1/$F67))</f>
        <v>60316.56874867811</v>
      </c>
      <c r="L67" s="5">
        <f aca="true" t="shared" si="33" ref="L67:L89">$E67*$G67/(0.005^(1/$F67))</f>
        <v>120495.63296476561</v>
      </c>
      <c r="M67" s="5">
        <f aca="true" t="shared" si="34" ref="M67:M89">$E67*$G67/(0.001^(1/$F67))</f>
        <v>600884.80748044</v>
      </c>
      <c r="N67" s="5">
        <f aca="true" t="shared" si="35" ref="N67:N89">$E67*$G67/(0.0001^(1/$F67))</f>
        <v>5986125.52655722</v>
      </c>
      <c r="P67" s="5">
        <f aca="true" t="shared" si="36" ref="P67:P89">$G67/(0.1^(1/$F67))</f>
        <v>9.962184851465196</v>
      </c>
      <c r="Q67" s="5">
        <f aca="true" t="shared" si="37" ref="Q67:Q89">$G67/(0.05^(1/$F67))</f>
        <v>19.9016587695998</v>
      </c>
      <c r="R67" s="5">
        <f aca="true" t="shared" si="38" ref="R67:R89">$G67/(0.01^(1/$F67))</f>
        <v>99.24512701476262</v>
      </c>
      <c r="S67" s="5">
        <f aca="true" t="shared" si="39" ref="S67:S89">$G67/(0.005^(1/$F67))</f>
        <v>198.2640035135365</v>
      </c>
      <c r="T67" s="5">
        <f aca="true" t="shared" si="40" ref="T67:T89">$G67/(0.001^(1/$F67))</f>
        <v>988.6983009282073</v>
      </c>
      <c r="U67" s="5">
        <f aca="true" t="shared" si="41" ref="U67:U89">$G67/(0.0001^(1/$F67))</f>
        <v>9849.595236176365</v>
      </c>
    </row>
    <row r="68" spans="1:21" ht="12.75">
      <c r="A68">
        <v>300</v>
      </c>
      <c r="B68">
        <v>173528</v>
      </c>
      <c r="C68">
        <v>57973640</v>
      </c>
      <c r="D68" s="2">
        <f>100*SUM(B68:B$89)/B$90</f>
        <v>58.19416814993195</v>
      </c>
      <c r="E68" s="2">
        <f>SUM(C68:C$89)/(SUM(B68:B$89)*(A68))</f>
        <v>3.084628203686564</v>
      </c>
      <c r="F68" s="4">
        <f t="shared" si="28"/>
        <v>1.479701847183852</v>
      </c>
      <c r="G68" s="3">
        <f t="shared" si="29"/>
        <v>208.07697116976854</v>
      </c>
      <c r="I68" s="5">
        <f t="shared" si="30"/>
        <v>3042.556583800867</v>
      </c>
      <c r="J68" s="5">
        <f t="shared" si="31"/>
        <v>4860.470295612109</v>
      </c>
      <c r="K68" s="5">
        <f t="shared" si="32"/>
        <v>14422.830008497403</v>
      </c>
      <c r="L68" s="5">
        <f t="shared" si="33"/>
        <v>23040.40529868832</v>
      </c>
      <c r="M68" s="5">
        <f t="shared" si="34"/>
        <v>68369.48458462193</v>
      </c>
      <c r="N68" s="5">
        <f t="shared" si="35"/>
        <v>324096.3402891715</v>
      </c>
      <c r="P68" s="5">
        <f t="shared" si="36"/>
        <v>986.3608781650199</v>
      </c>
      <c r="Q68" s="5">
        <f t="shared" si="37"/>
        <v>1575.7070138317365</v>
      </c>
      <c r="R68" s="5">
        <f t="shared" si="38"/>
        <v>4675.710995334898</v>
      </c>
      <c r="S68" s="5">
        <f t="shared" si="39"/>
        <v>7469.427035372303</v>
      </c>
      <c r="T68" s="5">
        <f t="shared" si="40"/>
        <v>22164.578701222657</v>
      </c>
      <c r="U68" s="5">
        <f t="shared" si="41"/>
        <v>105068.20235314936</v>
      </c>
    </row>
    <row r="69" spans="1:21" ht="12.75">
      <c r="A69">
        <v>400</v>
      </c>
      <c r="B69">
        <v>154173</v>
      </c>
      <c r="C69">
        <v>68464018</v>
      </c>
      <c r="D69" s="2">
        <f>100*SUM(B69:B$89)/B$90</f>
        <v>40.72439051891465</v>
      </c>
      <c r="E69" s="2">
        <f>SUM(C69:C$89)/(SUM(B69:B$89)*(A69))</f>
        <v>2.94760500176754</v>
      </c>
      <c r="F69" s="4">
        <f t="shared" si="28"/>
        <v>1.5134511356730211</v>
      </c>
      <c r="G69" s="3">
        <f t="shared" si="29"/>
        <v>220.94019008895884</v>
      </c>
      <c r="I69" s="5">
        <f t="shared" si="30"/>
        <v>2981.848165598288</v>
      </c>
      <c r="J69" s="5">
        <f t="shared" si="31"/>
        <v>4713.988749938741</v>
      </c>
      <c r="K69" s="5">
        <f t="shared" si="32"/>
        <v>13652.967080216848</v>
      </c>
      <c r="L69" s="5">
        <f t="shared" si="33"/>
        <v>21583.9069077861</v>
      </c>
      <c r="M69" s="5">
        <f t="shared" si="34"/>
        <v>62512.743688303926</v>
      </c>
      <c r="N69" s="5">
        <f t="shared" si="35"/>
        <v>286226.65684897505</v>
      </c>
      <c r="P69" s="5">
        <f t="shared" si="36"/>
        <v>1011.6172837982747</v>
      </c>
      <c r="Q69" s="5">
        <f t="shared" si="37"/>
        <v>1599.260669971717</v>
      </c>
      <c r="R69" s="5">
        <f t="shared" si="38"/>
        <v>4631.884893678021</v>
      </c>
      <c r="S69" s="5">
        <f t="shared" si="39"/>
        <v>7322.523504622649</v>
      </c>
      <c r="T69" s="5">
        <f t="shared" si="40"/>
        <v>21207.97856253398</v>
      </c>
      <c r="U69" s="5">
        <f t="shared" si="41"/>
        <v>97104.82126246167</v>
      </c>
    </row>
    <row r="70" spans="1:21" ht="12.75">
      <c r="A70">
        <v>500</v>
      </c>
      <c r="B70">
        <v>39305</v>
      </c>
      <c r="C70">
        <v>20628656</v>
      </c>
      <c r="D70" s="2">
        <f>100*SUM(B70:B$89)/B$90</f>
        <v>25.203160361782494</v>
      </c>
      <c r="E70" s="2">
        <f>SUM(C70:C$89)/(SUM(B70:B$89)*(A70))</f>
        <v>3.2633377672322883</v>
      </c>
      <c r="F70" s="4">
        <f t="shared" si="28"/>
        <v>1.4418253494805793</v>
      </c>
      <c r="G70" s="3">
        <f t="shared" si="29"/>
        <v>192.2383262867306</v>
      </c>
      <c r="I70" s="5">
        <f t="shared" si="30"/>
        <v>3097.899198329982</v>
      </c>
      <c r="J70" s="5">
        <f t="shared" si="31"/>
        <v>5010.15584351412</v>
      </c>
      <c r="K70" s="5">
        <f t="shared" si="32"/>
        <v>15297.926173575685</v>
      </c>
      <c r="L70" s="5">
        <f t="shared" si="33"/>
        <v>24740.958083305508</v>
      </c>
      <c r="M70" s="5">
        <f t="shared" si="34"/>
        <v>75543.62819110812</v>
      </c>
      <c r="N70" s="5">
        <f t="shared" si="35"/>
        <v>373046.627073798</v>
      </c>
      <c r="P70" s="5">
        <f t="shared" si="36"/>
        <v>949.3038782060802</v>
      </c>
      <c r="Q70" s="5">
        <f t="shared" si="37"/>
        <v>1535.2857107903199</v>
      </c>
      <c r="R70" s="5">
        <f t="shared" si="38"/>
        <v>4687.815747172934</v>
      </c>
      <c r="S70" s="5">
        <f t="shared" si="39"/>
        <v>7581.488600945185</v>
      </c>
      <c r="T70" s="5">
        <f t="shared" si="40"/>
        <v>23149.190669030377</v>
      </c>
      <c r="U70" s="5">
        <f t="shared" si="41"/>
        <v>114314.43928961952</v>
      </c>
    </row>
    <row r="71" spans="1:21" ht="12.75">
      <c r="A71">
        <v>600</v>
      </c>
      <c r="B71">
        <v>38969</v>
      </c>
      <c r="C71">
        <v>24284883</v>
      </c>
      <c r="D71" s="2">
        <f>100*SUM(B71:B$89)/B$90</f>
        <v>21.246164316261687</v>
      </c>
      <c r="E71" s="2">
        <f>SUM(C71:C$89)/(SUM(B71:B$89)*(A71))</f>
        <v>3.0630188338016513</v>
      </c>
      <c r="F71" s="4">
        <f t="shared" si="28"/>
        <v>1.4847265490820745</v>
      </c>
      <c r="G71" s="3">
        <f t="shared" si="29"/>
        <v>211.3771688752356</v>
      </c>
      <c r="I71" s="5">
        <f t="shared" si="30"/>
        <v>3053.0396292328983</v>
      </c>
      <c r="J71" s="5">
        <f t="shared" si="31"/>
        <v>4869.491122212463</v>
      </c>
      <c r="K71" s="5">
        <f t="shared" si="32"/>
        <v>14396.50721383181</v>
      </c>
      <c r="L71" s="5">
        <f t="shared" si="33"/>
        <v>22961.924043624615</v>
      </c>
      <c r="M71" s="5">
        <f t="shared" si="34"/>
        <v>67886.2527604947</v>
      </c>
      <c r="N71" s="5">
        <f t="shared" si="35"/>
        <v>320115.37558457174</v>
      </c>
      <c r="P71" s="5">
        <f t="shared" si="36"/>
        <v>996.7420361707774</v>
      </c>
      <c r="Q71" s="5">
        <f t="shared" si="37"/>
        <v>1589.768586622994</v>
      </c>
      <c r="R71" s="5">
        <f t="shared" si="38"/>
        <v>4700.1040460347585</v>
      </c>
      <c r="S71" s="5">
        <f t="shared" si="39"/>
        <v>7496.501095661084</v>
      </c>
      <c r="T71" s="5">
        <f t="shared" si="40"/>
        <v>22163.184898291333</v>
      </c>
      <c r="U71" s="5">
        <f t="shared" si="41"/>
        <v>104509.76404453316</v>
      </c>
    </row>
    <row r="72" spans="1:21" ht="12.75">
      <c r="A72">
        <v>700</v>
      </c>
      <c r="B72">
        <v>25617</v>
      </c>
      <c r="C72">
        <v>18535511</v>
      </c>
      <c r="D72" s="2">
        <f>100*SUM(B72:B$89)/B$90</f>
        <v>17.32299477300001</v>
      </c>
      <c r="E72" s="2">
        <f>SUM(C72:C$89)/(SUM(B72:B$89)*(A72))</f>
        <v>3.018414233409991</v>
      </c>
      <c r="F72" s="4">
        <f t="shared" si="28"/>
        <v>1.4954384404585572</v>
      </c>
      <c r="G72" s="3">
        <f t="shared" si="29"/>
        <v>216.75297282207652</v>
      </c>
      <c r="I72" s="5">
        <f t="shared" si="30"/>
        <v>3051.0133877944504</v>
      </c>
      <c r="J72" s="5">
        <f t="shared" si="31"/>
        <v>4850.013358667173</v>
      </c>
      <c r="K72" s="5">
        <f t="shared" si="32"/>
        <v>14228.01531127766</v>
      </c>
      <c r="L72" s="5">
        <f t="shared" si="33"/>
        <v>22617.424296817517</v>
      </c>
      <c r="M72" s="5">
        <f t="shared" si="34"/>
        <v>66350.55110141325</v>
      </c>
      <c r="N72" s="5">
        <f t="shared" si="35"/>
        <v>309417.408903949</v>
      </c>
      <c r="P72" s="5">
        <f t="shared" si="36"/>
        <v>1010.8000929838021</v>
      </c>
      <c r="Q72" s="5">
        <f t="shared" si="37"/>
        <v>1606.8084045535297</v>
      </c>
      <c r="R72" s="5">
        <f t="shared" si="38"/>
        <v>4713.738476910062</v>
      </c>
      <c r="S72" s="5">
        <f t="shared" si="39"/>
        <v>7493.147907424871</v>
      </c>
      <c r="T72" s="5">
        <f t="shared" si="40"/>
        <v>21981.923609754216</v>
      </c>
      <c r="U72" s="5">
        <f t="shared" si="41"/>
        <v>102509.9224218775</v>
      </c>
    </row>
    <row r="73" spans="1:21" ht="12.75">
      <c r="A73">
        <v>800</v>
      </c>
      <c r="B73">
        <v>21651</v>
      </c>
      <c r="C73">
        <v>17727562</v>
      </c>
      <c r="D73" s="2">
        <f>100*SUM(B73:B$89)/B$90</f>
        <v>14.744025998083165</v>
      </c>
      <c r="E73" s="2">
        <f>SUM(C73:C$89)/(SUM(B73:B$89)*(A73))</f>
        <v>2.9448821891664902</v>
      </c>
      <c r="F73" s="4">
        <f t="shared" si="28"/>
        <v>1.5141699613324988</v>
      </c>
      <c r="G73" s="3">
        <f t="shared" si="29"/>
        <v>225.95445273641084</v>
      </c>
      <c r="I73" s="5">
        <f t="shared" si="30"/>
        <v>3044.5048589782</v>
      </c>
      <c r="J73" s="5">
        <f t="shared" si="31"/>
        <v>4811.996047382919</v>
      </c>
      <c r="K73" s="5">
        <f t="shared" si="32"/>
        <v>13929.7882136623</v>
      </c>
      <c r="L73" s="5">
        <f t="shared" si="33"/>
        <v>22016.744570912222</v>
      </c>
      <c r="M73" s="5">
        <f t="shared" si="34"/>
        <v>63734.17309723354</v>
      </c>
      <c r="N73" s="5">
        <f t="shared" si="35"/>
        <v>291608.5124972741</v>
      </c>
      <c r="P73" s="5">
        <f t="shared" si="36"/>
        <v>1033.829084972634</v>
      </c>
      <c r="Q73" s="5">
        <f t="shared" si="37"/>
        <v>1634.0198820465853</v>
      </c>
      <c r="R73" s="5">
        <f t="shared" si="38"/>
        <v>4730.168244049498</v>
      </c>
      <c r="S73" s="5">
        <f t="shared" si="39"/>
        <v>7476.273465847463</v>
      </c>
      <c r="T73" s="5">
        <f t="shared" si="40"/>
        <v>21642.35069630159</v>
      </c>
      <c r="U73" s="5">
        <f t="shared" si="41"/>
        <v>99022.13187679675</v>
      </c>
    </row>
    <row r="74" spans="1:21" ht="12.75">
      <c r="A74">
        <v>900</v>
      </c>
      <c r="B74">
        <v>12820</v>
      </c>
      <c r="C74">
        <v>11792261</v>
      </c>
      <c r="D74" s="2">
        <f>100*SUM(B74:B$89)/B$90</f>
        <v>12.564330758760661</v>
      </c>
      <c r="E74" s="2">
        <f>SUM(C74:C$89)/(SUM(B74:B$89)*(A74))</f>
        <v>2.9139659709869323</v>
      </c>
      <c r="F74" s="4">
        <f t="shared" si="28"/>
        <v>1.5224753287982191</v>
      </c>
      <c r="G74" s="3">
        <f t="shared" si="29"/>
        <v>230.42767399794843</v>
      </c>
      <c r="I74" s="5">
        <f t="shared" si="30"/>
        <v>3046.8018116200237</v>
      </c>
      <c r="J74" s="5">
        <f t="shared" si="31"/>
        <v>4803.615750568572</v>
      </c>
      <c r="K74" s="5">
        <f t="shared" si="32"/>
        <v>13825.132380769843</v>
      </c>
      <c r="L74" s="5">
        <f t="shared" si="33"/>
        <v>21796.83082919339</v>
      </c>
      <c r="M74" s="5">
        <f t="shared" si="34"/>
        <v>62732.7595174897</v>
      </c>
      <c r="N74" s="5">
        <f t="shared" si="35"/>
        <v>284655.43824760476</v>
      </c>
      <c r="P74" s="5">
        <f t="shared" si="36"/>
        <v>1045.5859272056293</v>
      </c>
      <c r="Q74" s="5">
        <f t="shared" si="37"/>
        <v>1648.4803866606696</v>
      </c>
      <c r="R74" s="5">
        <f t="shared" si="38"/>
        <v>4744.438513840092</v>
      </c>
      <c r="S74" s="5">
        <f t="shared" si="39"/>
        <v>7480.12538451539</v>
      </c>
      <c r="T74" s="5">
        <f t="shared" si="40"/>
        <v>21528.308889702894</v>
      </c>
      <c r="U74" s="5">
        <f t="shared" si="41"/>
        <v>97686.60344073774</v>
      </c>
    </row>
    <row r="75" spans="1:21" ht="12.75">
      <c r="A75">
        <v>1000</v>
      </c>
      <c r="B75">
        <v>13098</v>
      </c>
      <c r="C75" s="3">
        <v>13221918</v>
      </c>
      <c r="D75" s="2">
        <f>100*SUM(B75:B$89)/B$90</f>
        <v>11.273688618992775</v>
      </c>
      <c r="E75" s="2">
        <f>SUM(C75:C$89)/(SUM(B75:B$89)*(A75))</f>
        <v>2.8175031880123593</v>
      </c>
      <c r="F75" s="4">
        <f t="shared" si="28"/>
        <v>1.5502053622770315</v>
      </c>
      <c r="G75" s="3">
        <f t="shared" si="29"/>
        <v>244.63056454053788</v>
      </c>
      <c r="I75" s="5">
        <f t="shared" si="30"/>
        <v>3044.044218052157</v>
      </c>
      <c r="J75" s="5">
        <f t="shared" si="31"/>
        <v>4760.341713425179</v>
      </c>
      <c r="K75" s="5">
        <f t="shared" si="32"/>
        <v>13443.946632583918</v>
      </c>
      <c r="L75" s="5">
        <f t="shared" si="33"/>
        <v>21023.932427992957</v>
      </c>
      <c r="M75" s="5">
        <f t="shared" si="34"/>
        <v>59374.86058445544</v>
      </c>
      <c r="N75" s="5">
        <f t="shared" si="35"/>
        <v>262227.6155782348</v>
      </c>
      <c r="P75" s="5">
        <f t="shared" si="36"/>
        <v>1080.4048886275134</v>
      </c>
      <c r="Q75" s="5">
        <f t="shared" si="37"/>
        <v>1689.5603645380143</v>
      </c>
      <c r="R75" s="5">
        <f t="shared" si="38"/>
        <v>4771.581693246675</v>
      </c>
      <c r="S75" s="5">
        <f t="shared" si="39"/>
        <v>7461.901912815416</v>
      </c>
      <c r="T75" s="5">
        <f t="shared" si="40"/>
        <v>21073.57352320944</v>
      </c>
      <c r="U75" s="5">
        <f t="shared" si="41"/>
        <v>93070.920627148</v>
      </c>
    </row>
    <row r="76" spans="1:21" ht="12.75">
      <c r="A76">
        <v>1100</v>
      </c>
      <c r="B76">
        <v>6716</v>
      </c>
      <c r="C76">
        <v>7499532</v>
      </c>
      <c r="D76" s="2">
        <f>100*SUM(B76:B$89)/B$90</f>
        <v>9.955059075570016</v>
      </c>
      <c r="E76" s="2">
        <f>SUM(C76:C$89)/(SUM(B76:B$89)*(A76))</f>
        <v>2.779084804601167</v>
      </c>
      <c r="F76" s="4">
        <f t="shared" si="28"/>
        <v>1.562086752364893</v>
      </c>
      <c r="G76" s="3">
        <f t="shared" si="29"/>
        <v>251.17192933128283</v>
      </c>
      <c r="I76" s="5">
        <f t="shared" si="30"/>
        <v>3048.1912506255157</v>
      </c>
      <c r="J76" s="5">
        <f t="shared" si="31"/>
        <v>4750.642799646042</v>
      </c>
      <c r="K76" s="5">
        <f t="shared" si="32"/>
        <v>13311.025737964435</v>
      </c>
      <c r="L76" s="5">
        <f t="shared" si="33"/>
        <v>20745.394031620322</v>
      </c>
      <c r="M76" s="5">
        <f t="shared" si="34"/>
        <v>58127.391501564125</v>
      </c>
      <c r="N76" s="5">
        <f t="shared" si="35"/>
        <v>253834.20551426275</v>
      </c>
      <c r="P76" s="5">
        <f t="shared" si="36"/>
        <v>1096.8327578844678</v>
      </c>
      <c r="Q76" s="5">
        <f t="shared" si="37"/>
        <v>1709.4270717398338</v>
      </c>
      <c r="R76" s="5">
        <f t="shared" si="38"/>
        <v>4789.715562449247</v>
      </c>
      <c r="S76" s="5">
        <f t="shared" si="39"/>
        <v>7464.829427757439</v>
      </c>
      <c r="T76" s="5">
        <f t="shared" si="40"/>
        <v>20916.019333172568</v>
      </c>
      <c r="U76" s="5">
        <f t="shared" si="41"/>
        <v>91337.33705930975</v>
      </c>
    </row>
    <row r="77" spans="1:21" ht="12.75">
      <c r="A77">
        <v>1200</v>
      </c>
      <c r="B77">
        <v>9118</v>
      </c>
      <c r="C77">
        <v>11044220</v>
      </c>
      <c r="D77" s="2">
        <f>100*SUM(B77:B$89)/B$90</f>
        <v>9.27893172684294</v>
      </c>
      <c r="E77" s="2">
        <f>SUM(C77:C$89)/(SUM(B77:B$89)*(A77))</f>
        <v>2.66531580013309</v>
      </c>
      <c r="F77" s="4">
        <f t="shared" si="28"/>
        <v>1.6004867064373502</v>
      </c>
      <c r="G77" s="3">
        <f t="shared" si="29"/>
        <v>271.683787079252</v>
      </c>
      <c r="I77" s="5">
        <f t="shared" si="30"/>
        <v>3052.265685933834</v>
      </c>
      <c r="J77" s="5">
        <f t="shared" si="31"/>
        <v>4706.617088235656</v>
      </c>
      <c r="K77" s="5">
        <f t="shared" si="32"/>
        <v>12865.665992124217</v>
      </c>
      <c r="L77" s="5">
        <f t="shared" si="33"/>
        <v>19838.955595878244</v>
      </c>
      <c r="M77" s="5">
        <f t="shared" si="34"/>
        <v>54230.32542144491</v>
      </c>
      <c r="N77" s="5">
        <f t="shared" si="35"/>
        <v>228587.32669697158</v>
      </c>
      <c r="P77" s="5">
        <f t="shared" si="36"/>
        <v>1145.1797516007002</v>
      </c>
      <c r="Q77" s="5">
        <f t="shared" si="37"/>
        <v>1765.8759566129597</v>
      </c>
      <c r="R77" s="5">
        <f t="shared" si="38"/>
        <v>4827.070019800949</v>
      </c>
      <c r="S77" s="5">
        <f t="shared" si="39"/>
        <v>7443.378977788525</v>
      </c>
      <c r="T77" s="5">
        <f t="shared" si="40"/>
        <v>20346.679151017288</v>
      </c>
      <c r="U77" s="5">
        <f t="shared" si="41"/>
        <v>85763.6932499921</v>
      </c>
    </row>
    <row r="78" spans="1:21" ht="12.75">
      <c r="A78">
        <v>1300</v>
      </c>
      <c r="B78">
        <v>5491</v>
      </c>
      <c r="C78">
        <v>7223015</v>
      </c>
      <c r="D78" s="2">
        <f>100*SUM(B78:B$89)/B$90</f>
        <v>8.36098515660865</v>
      </c>
      <c r="E78" s="2">
        <f>SUM(C78:C$89)/(SUM(B78:B$89)*(A78))</f>
        <v>2.628110702542491</v>
      </c>
      <c r="F78" s="4">
        <f t="shared" si="28"/>
        <v>1.614208848598796</v>
      </c>
      <c r="G78" s="3">
        <f t="shared" si="29"/>
        <v>279.43669381178074</v>
      </c>
      <c r="I78" s="5">
        <f t="shared" si="30"/>
        <v>3057.9164387852848</v>
      </c>
      <c r="J78" s="5">
        <f t="shared" si="31"/>
        <v>4698.0025890391</v>
      </c>
      <c r="K78" s="5">
        <f t="shared" si="32"/>
        <v>12732.80647036881</v>
      </c>
      <c r="L78" s="5">
        <f t="shared" si="33"/>
        <v>19561.933414795545</v>
      </c>
      <c r="M78" s="5">
        <f t="shared" si="34"/>
        <v>53017.917218257135</v>
      </c>
      <c r="N78" s="5">
        <f t="shared" si="35"/>
        <v>220760.40758990237</v>
      </c>
      <c r="P78" s="5">
        <f t="shared" si="36"/>
        <v>1163.5417168032498</v>
      </c>
      <c r="Q78" s="5">
        <f t="shared" si="37"/>
        <v>1787.596916862806</v>
      </c>
      <c r="R78" s="5">
        <f t="shared" si="38"/>
        <v>4844.8516487721845</v>
      </c>
      <c r="S78" s="5">
        <f t="shared" si="39"/>
        <v>7443.344527257132</v>
      </c>
      <c r="T78" s="5">
        <f t="shared" si="40"/>
        <v>20173.39572757208</v>
      </c>
      <c r="U78" s="5">
        <f t="shared" si="41"/>
        <v>83999.66081197951</v>
      </c>
    </row>
    <row r="79" spans="1:21" ht="12.75">
      <c r="A79">
        <v>1400</v>
      </c>
      <c r="B79">
        <v>5434</v>
      </c>
      <c r="C79">
        <v>7690200</v>
      </c>
      <c r="D79" s="2">
        <f>100*SUM(B79:B$89)/B$90</f>
        <v>7.808183597367976</v>
      </c>
      <c r="E79" s="2">
        <f>SUM(C79:C$89)/(SUM(B79:B$89)*(A79))</f>
        <v>2.5466415153072406</v>
      </c>
      <c r="F79" s="4">
        <f t="shared" si="28"/>
        <v>1.646562238309858</v>
      </c>
      <c r="G79" s="3">
        <f t="shared" si="29"/>
        <v>297.539689865379</v>
      </c>
      <c r="I79" s="5">
        <f t="shared" si="30"/>
        <v>3067.8822412019367</v>
      </c>
      <c r="J79" s="5">
        <f t="shared" si="31"/>
        <v>4673.712763109506</v>
      </c>
      <c r="K79" s="5">
        <f t="shared" si="32"/>
        <v>12421.231336378878</v>
      </c>
      <c r="L79" s="5">
        <f t="shared" si="33"/>
        <v>18922.912571646026</v>
      </c>
      <c r="M79" s="5">
        <f t="shared" si="34"/>
        <v>50291.039805815395</v>
      </c>
      <c r="N79" s="5">
        <f t="shared" si="35"/>
        <v>203618.1934187718</v>
      </c>
      <c r="P79" s="5">
        <f t="shared" si="36"/>
        <v>1204.67769914283</v>
      </c>
      <c r="Q79" s="5">
        <f t="shared" si="37"/>
        <v>1835.245650012756</v>
      </c>
      <c r="R79" s="5">
        <f t="shared" si="38"/>
        <v>4877.495030893782</v>
      </c>
      <c r="S79" s="5">
        <f t="shared" si="39"/>
        <v>7430.5364370701645</v>
      </c>
      <c r="T79" s="5">
        <f t="shared" si="40"/>
        <v>19747.985534488555</v>
      </c>
      <c r="U79" s="5">
        <f t="shared" si="41"/>
        <v>79955.57764800133</v>
      </c>
    </row>
    <row r="80" spans="1:21" ht="12.75">
      <c r="A80">
        <v>1500</v>
      </c>
      <c r="B80">
        <v>20506</v>
      </c>
      <c r="C80">
        <v>34339780</v>
      </c>
      <c r="D80" s="2">
        <f>100*SUM(B80:B$89)/B$90</f>
        <v>7.261120462617688</v>
      </c>
      <c r="E80" s="2">
        <f>SUM(C80:C$89)/(SUM(B80:B$89)*(A80))</f>
        <v>2.4848596834199883</v>
      </c>
      <c r="F80" s="4">
        <f t="shared" si="28"/>
        <v>1.6734643085579373</v>
      </c>
      <c r="G80" s="3">
        <f t="shared" si="29"/>
        <v>312.946009641502</v>
      </c>
      <c r="I80" s="5">
        <f t="shared" si="30"/>
        <v>3078.4639861634523</v>
      </c>
      <c r="J80" s="5">
        <f t="shared" si="31"/>
        <v>4658.20289730995</v>
      </c>
      <c r="K80" s="5">
        <f t="shared" si="32"/>
        <v>12187.001556355732</v>
      </c>
      <c r="L80" s="5">
        <f t="shared" si="33"/>
        <v>18440.860836603904</v>
      </c>
      <c r="M80" s="5">
        <f t="shared" si="34"/>
        <v>48245.8159660703</v>
      </c>
      <c r="N80" s="5">
        <f t="shared" si="35"/>
        <v>190995.19660092343</v>
      </c>
      <c r="P80" s="5">
        <f t="shared" si="36"/>
        <v>1238.8884598612299</v>
      </c>
      <c r="Q80" s="5">
        <f t="shared" si="37"/>
        <v>1874.6341809122691</v>
      </c>
      <c r="R80" s="5">
        <f t="shared" si="38"/>
        <v>4904.502913251983</v>
      </c>
      <c r="S80" s="5">
        <f t="shared" si="39"/>
        <v>7421.2885981647005</v>
      </c>
      <c r="T80" s="5">
        <f t="shared" si="40"/>
        <v>19415.911605788588</v>
      </c>
      <c r="U80" s="5">
        <f t="shared" si="41"/>
        <v>76863.5741789858</v>
      </c>
    </row>
    <row r="81" spans="1:21" ht="12.75">
      <c r="A81">
        <v>2000</v>
      </c>
      <c r="B81">
        <v>13172</v>
      </c>
      <c r="C81">
        <v>28635253</v>
      </c>
      <c r="D81" s="2">
        <f>100*SUM(B81:B$89)/B$90</f>
        <v>5.1966970836722695</v>
      </c>
      <c r="E81" s="2">
        <f>SUM(C81:C$89)/(SUM(B81:B$89)*(A81))</f>
        <v>2.271363034928999</v>
      </c>
      <c r="F81" s="4">
        <f t="shared" si="28"/>
        <v>1.7865573974752589</v>
      </c>
      <c r="G81" s="3">
        <f t="shared" si="29"/>
        <v>382.0997400926362</v>
      </c>
      <c r="I81" s="5">
        <f t="shared" si="30"/>
        <v>3149.1911393478085</v>
      </c>
      <c r="J81" s="5">
        <f t="shared" si="31"/>
        <v>4641.905166969571</v>
      </c>
      <c r="K81" s="5">
        <f t="shared" si="32"/>
        <v>11427.066262775437</v>
      </c>
      <c r="L81" s="5">
        <f t="shared" si="33"/>
        <v>16843.48633708723</v>
      </c>
      <c r="M81" s="5">
        <f t="shared" si="34"/>
        <v>41463.9307669661</v>
      </c>
      <c r="N81" s="5">
        <f t="shared" si="35"/>
        <v>150454.85123757212</v>
      </c>
      <c r="P81" s="5">
        <f t="shared" si="36"/>
        <v>1386.4763540304114</v>
      </c>
      <c r="Q81" s="5">
        <f t="shared" si="37"/>
        <v>2043.665013292194</v>
      </c>
      <c r="R81" s="5">
        <f t="shared" si="38"/>
        <v>5030.929044388819</v>
      </c>
      <c r="S81" s="5">
        <f t="shared" si="39"/>
        <v>7415.585301895055</v>
      </c>
      <c r="T81" s="5">
        <f t="shared" si="40"/>
        <v>18255.087420783984</v>
      </c>
      <c r="U81" s="5">
        <f t="shared" si="41"/>
        <v>66239.89601128435</v>
      </c>
    </row>
    <row r="82" spans="1:21" ht="12.75">
      <c r="A82">
        <v>2500</v>
      </c>
      <c r="B82">
        <v>8158</v>
      </c>
      <c r="C82">
        <v>21746395</v>
      </c>
      <c r="D82" s="2">
        <f>100*SUM(B82:B$89)/B$90</f>
        <v>3.8706176558233936</v>
      </c>
      <c r="E82" s="2">
        <f>SUM(C82:C$89)/(SUM(B82:B$89)*(A82))</f>
        <v>2.1417090956381513</v>
      </c>
      <c r="F82" s="4">
        <f t="shared" si="28"/>
        <v>1.875879857505257</v>
      </c>
      <c r="G82" s="3">
        <f t="shared" si="29"/>
        <v>441.6817203527699</v>
      </c>
      <c r="I82" s="5">
        <f t="shared" si="30"/>
        <v>3228.145394414522</v>
      </c>
      <c r="J82" s="5">
        <f t="shared" si="31"/>
        <v>4671.185502320441</v>
      </c>
      <c r="K82" s="5">
        <f t="shared" si="32"/>
        <v>11016.313007827872</v>
      </c>
      <c r="L82" s="5">
        <f t="shared" si="33"/>
        <v>15940.80666262017</v>
      </c>
      <c r="M82" s="5">
        <f t="shared" si="34"/>
        <v>37594.078784808924</v>
      </c>
      <c r="N82" s="5">
        <f t="shared" si="35"/>
        <v>128292.90150653479</v>
      </c>
      <c r="P82" s="5">
        <f t="shared" si="36"/>
        <v>1507.2753816048264</v>
      </c>
      <c r="Q82" s="5">
        <f t="shared" si="37"/>
        <v>2181.055079718283</v>
      </c>
      <c r="R82" s="5">
        <f t="shared" si="38"/>
        <v>5143.701836194244</v>
      </c>
      <c r="S82" s="5">
        <f t="shared" si="39"/>
        <v>7443.030752909228</v>
      </c>
      <c r="T82" s="5">
        <f t="shared" si="40"/>
        <v>17553.307711758705</v>
      </c>
      <c r="U82" s="5">
        <f t="shared" si="41"/>
        <v>59902.11358200736</v>
      </c>
    </row>
    <row r="83" spans="1:21" ht="12.75">
      <c r="A83">
        <v>3000</v>
      </c>
      <c r="B83">
        <v>11138</v>
      </c>
      <c r="C83">
        <v>37271375</v>
      </c>
      <c r="D83" s="2">
        <f>100*SUM(B83:B$89)/B$90</f>
        <v>3.0493182349008965</v>
      </c>
      <c r="E83" s="2">
        <f>SUM(C83:C$89)/(SUM(B83:B$89)*(A83))</f>
        <v>2.0261407221543575</v>
      </c>
      <c r="F83" s="4">
        <f t="shared" si="28"/>
        <v>1.9745252073229531</v>
      </c>
      <c r="G83" s="3">
        <f t="shared" si="29"/>
        <v>512.2057223871269</v>
      </c>
      <c r="I83" s="5">
        <f t="shared" si="30"/>
        <v>3330.925327209259</v>
      </c>
      <c r="J83" s="5">
        <f t="shared" si="31"/>
        <v>4731.750084873613</v>
      </c>
      <c r="K83" s="5">
        <f t="shared" si="32"/>
        <v>10690.93679927218</v>
      </c>
      <c r="L83" s="5">
        <f t="shared" si="33"/>
        <v>15187.023465854038</v>
      </c>
      <c r="M83" s="5">
        <f t="shared" si="34"/>
        <v>34313.62712108366</v>
      </c>
      <c r="N83" s="5">
        <f t="shared" si="35"/>
        <v>110133.00595743161</v>
      </c>
      <c r="P83" s="5">
        <f t="shared" si="36"/>
        <v>1643.9753126661155</v>
      </c>
      <c r="Q83" s="5">
        <f t="shared" si="37"/>
        <v>2335.3511595396153</v>
      </c>
      <c r="R83" s="5">
        <f t="shared" si="38"/>
        <v>5276.502605359368</v>
      </c>
      <c r="S83" s="5">
        <f t="shared" si="39"/>
        <v>7495.5422887438735</v>
      </c>
      <c r="T83" s="5">
        <f t="shared" si="40"/>
        <v>16935.460970647004</v>
      </c>
      <c r="U83" s="5">
        <f t="shared" si="41"/>
        <v>54356.04978134453</v>
      </c>
    </row>
    <row r="84" spans="1:21" ht="12.75">
      <c r="A84">
        <v>4000</v>
      </c>
      <c r="B84">
        <v>6021</v>
      </c>
      <c r="C84">
        <v>26065670</v>
      </c>
      <c r="D84" s="2">
        <f>100*SUM(B84:B$89)/B$90</f>
        <v>1.9280099546563791</v>
      </c>
      <c r="E84" s="2">
        <f>SUM(C84:C$89)/(SUM(B84:B$89)*(A84))</f>
        <v>1.9168444728734793</v>
      </c>
      <c r="F84" s="4">
        <f t="shared" si="28"/>
        <v>2.090697527865226</v>
      </c>
      <c r="G84" s="3">
        <f t="shared" si="29"/>
        <v>605.0787010274047</v>
      </c>
      <c r="I84" s="5">
        <f t="shared" si="30"/>
        <v>3489.056552870799</v>
      </c>
      <c r="J84" s="5">
        <f t="shared" si="31"/>
        <v>4860.639871986571</v>
      </c>
      <c r="K84" s="5">
        <f t="shared" si="32"/>
        <v>10495.84176906059</v>
      </c>
      <c r="L84" s="5">
        <f t="shared" si="33"/>
        <v>14621.863022191932</v>
      </c>
      <c r="M84" s="5">
        <f t="shared" si="34"/>
        <v>31573.77725807138</v>
      </c>
      <c r="N84" s="5">
        <f t="shared" si="35"/>
        <v>94980.79642177484</v>
      </c>
      <c r="P84" s="5">
        <f t="shared" si="36"/>
        <v>1820.2084740033538</v>
      </c>
      <c r="Q84" s="5">
        <f t="shared" si="37"/>
        <v>2535.750782482704</v>
      </c>
      <c r="R84" s="5">
        <f t="shared" si="38"/>
        <v>5475.58339635485</v>
      </c>
      <c r="S84" s="5">
        <f t="shared" si="39"/>
        <v>7628.090452363499</v>
      </c>
      <c r="T84" s="5">
        <f t="shared" si="40"/>
        <v>16471.74703263231</v>
      </c>
      <c r="U84" s="5">
        <f t="shared" si="41"/>
        <v>49550.60140032759</v>
      </c>
    </row>
    <row r="85" spans="1:21" ht="12.75">
      <c r="A85">
        <v>5000</v>
      </c>
      <c r="B85">
        <v>6208</v>
      </c>
      <c r="C85">
        <v>35667179</v>
      </c>
      <c r="D85" s="2">
        <f>100*SUM(B85:B$89)/B$90</f>
        <v>1.3218511150664851</v>
      </c>
      <c r="E85" s="2">
        <f>SUM(C85:C$89)/(SUM(B85:B$89)*(A85))</f>
        <v>1.8396387509520182</v>
      </c>
      <c r="F85" s="4">
        <f t="shared" si="28"/>
        <v>2.190988385024104</v>
      </c>
      <c r="G85" s="3">
        <f t="shared" si="29"/>
        <v>694.14388643897</v>
      </c>
      <c r="I85" s="5">
        <f t="shared" si="30"/>
        <v>3652.557560970075</v>
      </c>
      <c r="J85" s="5">
        <f t="shared" si="31"/>
        <v>5011.776312929261</v>
      </c>
      <c r="K85" s="5">
        <f t="shared" si="32"/>
        <v>10447.492914797964</v>
      </c>
      <c r="L85" s="5">
        <f t="shared" si="33"/>
        <v>14335.297020199292</v>
      </c>
      <c r="M85" s="5">
        <f t="shared" si="34"/>
        <v>29883.20002704206</v>
      </c>
      <c r="N85" s="5">
        <f t="shared" si="35"/>
        <v>85475.59219603224</v>
      </c>
      <c r="P85" s="5">
        <f t="shared" si="36"/>
        <v>1985.475441349486</v>
      </c>
      <c r="Q85" s="5">
        <f t="shared" si="37"/>
        <v>2724.326344145367</v>
      </c>
      <c r="R85" s="5">
        <f t="shared" si="38"/>
        <v>5679.1002632399195</v>
      </c>
      <c r="S85" s="5">
        <f t="shared" si="39"/>
        <v>7792.452193551988</v>
      </c>
      <c r="T85" s="5">
        <f t="shared" si="40"/>
        <v>16244.058792291378</v>
      </c>
      <c r="U85" s="5">
        <f t="shared" si="41"/>
        <v>46463.248369713016</v>
      </c>
    </row>
    <row r="86" spans="1:21" ht="12.75">
      <c r="A86">
        <v>7000</v>
      </c>
      <c r="B86">
        <v>3656</v>
      </c>
      <c r="C86">
        <v>29395650</v>
      </c>
      <c r="D86" s="2">
        <f>100*SUM(B86:B$89)/B$90</f>
        <v>0.6968662161835651</v>
      </c>
      <c r="E86" s="2">
        <f>SUM(C86:C$89)/(SUM(B86:B$89)*(A86))</f>
        <v>1.7564103066826269</v>
      </c>
      <c r="F86" s="4">
        <f t="shared" si="28"/>
        <v>2.322033810440367</v>
      </c>
      <c r="G86" s="3">
        <f t="shared" si="29"/>
        <v>824.5848328707403</v>
      </c>
      <c r="I86" s="5">
        <f t="shared" si="30"/>
        <v>3904.0760571640626</v>
      </c>
      <c r="J86" s="5">
        <f t="shared" si="31"/>
        <v>5262.097972496441</v>
      </c>
      <c r="K86" s="5">
        <f t="shared" si="32"/>
        <v>10523.863838106608</v>
      </c>
      <c r="L86" s="5">
        <f t="shared" si="33"/>
        <v>14184.560381120218</v>
      </c>
      <c r="M86" s="5">
        <f t="shared" si="34"/>
        <v>28368.225531819804</v>
      </c>
      <c r="N86" s="5">
        <f t="shared" si="35"/>
        <v>76469.65337105503</v>
      </c>
      <c r="P86" s="5">
        <f t="shared" si="36"/>
        <v>2222.7585674658117</v>
      </c>
      <c r="Q86" s="5">
        <f t="shared" si="37"/>
        <v>2995.93890588987</v>
      </c>
      <c r="R86" s="5">
        <f t="shared" si="38"/>
        <v>5991.688729032384</v>
      </c>
      <c r="S86" s="5">
        <f t="shared" si="39"/>
        <v>8075.8808617508785</v>
      </c>
      <c r="T86" s="5">
        <f t="shared" si="40"/>
        <v>16151.25203028416</v>
      </c>
      <c r="U86" s="5">
        <f t="shared" si="41"/>
        <v>43537.46563665129</v>
      </c>
    </row>
    <row r="87" spans="1:21" ht="12.75">
      <c r="A87">
        <v>10000</v>
      </c>
      <c r="B87">
        <v>1991</v>
      </c>
      <c r="C87">
        <v>23405640</v>
      </c>
      <c r="D87" s="2">
        <f>100*SUM(B87:B$89)/B$90</f>
        <v>0.3288016558878249</v>
      </c>
      <c r="E87" s="2">
        <f>SUM(C87:C$89)/(SUM(B87:B$89)*(A87))</f>
        <v>1.705739589712186</v>
      </c>
      <c r="F87" s="4">
        <f t="shared" si="28"/>
        <v>2.4169532424953215</v>
      </c>
      <c r="G87" s="3">
        <f t="shared" si="29"/>
        <v>938.9581565940897</v>
      </c>
      <c r="I87" s="5">
        <f t="shared" si="30"/>
        <v>4152.436585296725</v>
      </c>
      <c r="J87" s="5">
        <f t="shared" si="31"/>
        <v>5531.620474719229</v>
      </c>
      <c r="K87" s="5">
        <f t="shared" si="32"/>
        <v>10765.818384827118</v>
      </c>
      <c r="L87" s="5">
        <f t="shared" si="33"/>
        <v>14341.560715336707</v>
      </c>
      <c r="M87" s="5">
        <f t="shared" si="34"/>
        <v>27912.008555526067</v>
      </c>
      <c r="N87" s="5">
        <f t="shared" si="35"/>
        <v>72366.09366379076</v>
      </c>
      <c r="P87" s="5">
        <f t="shared" si="36"/>
        <v>2434.390695004843</v>
      </c>
      <c r="Q87" s="5">
        <f t="shared" si="37"/>
        <v>3242.945469567599</v>
      </c>
      <c r="R87" s="5">
        <f t="shared" si="38"/>
        <v>6311.525188111313</v>
      </c>
      <c r="S87" s="5">
        <f t="shared" si="39"/>
        <v>8407.825439378234</v>
      </c>
      <c r="T87" s="5">
        <f t="shared" si="40"/>
        <v>16363.581360174523</v>
      </c>
      <c r="U87" s="5">
        <f t="shared" si="41"/>
        <v>42425.05368360553</v>
      </c>
    </row>
    <row r="88" spans="1:21" ht="12.75">
      <c r="A88">
        <v>15000</v>
      </c>
      <c r="B88">
        <v>571</v>
      </c>
      <c r="C88">
        <v>9674245</v>
      </c>
      <c r="D88" s="2">
        <f>100*SUM(B88:B$89)/B$90</f>
        <v>0.12835949517972342</v>
      </c>
      <c r="E88" s="2">
        <f>SUM(C88:C$89)/(SUM(B88:B$89)*(A88))</f>
        <v>1.689088366013072</v>
      </c>
      <c r="F88" s="4">
        <f t="shared" si="28"/>
        <v>2.4511926906933588</v>
      </c>
      <c r="G88" s="3">
        <f t="shared" si="29"/>
        <v>991.8181756042375</v>
      </c>
      <c r="I88" s="5">
        <f t="shared" si="30"/>
        <v>4285.969698997032</v>
      </c>
      <c r="J88" s="5">
        <f t="shared" si="31"/>
        <v>5686.678778101763</v>
      </c>
      <c r="K88" s="5">
        <f t="shared" si="32"/>
        <v>10965.129353547854</v>
      </c>
      <c r="L88" s="5">
        <f t="shared" si="33"/>
        <v>14548.672242958963</v>
      </c>
      <c r="M88" s="5">
        <f t="shared" si="34"/>
        <v>28052.9425507075</v>
      </c>
      <c r="N88" s="5">
        <f t="shared" si="35"/>
        <v>71770.02298642883</v>
      </c>
      <c r="P88" s="5">
        <f t="shared" si="36"/>
        <v>2537.44551512935</v>
      </c>
      <c r="Q88" s="5">
        <f t="shared" si="37"/>
        <v>3366.714786819953</v>
      </c>
      <c r="R88" s="5">
        <f t="shared" si="38"/>
        <v>6491.744052106623</v>
      </c>
      <c r="S88" s="5">
        <f t="shared" si="39"/>
        <v>8613.328074302994</v>
      </c>
      <c r="T88" s="5">
        <f t="shared" si="40"/>
        <v>16608.33329692734</v>
      </c>
      <c r="U88" s="5">
        <f t="shared" si="41"/>
        <v>42490.38974546664</v>
      </c>
    </row>
    <row r="89" spans="1:21" ht="12.75">
      <c r="A89">
        <v>20000</v>
      </c>
      <c r="B89">
        <v>704</v>
      </c>
      <c r="C89">
        <v>22629570</v>
      </c>
      <c r="D89" s="2">
        <f>100*SUM(B89:B$89)/B$90</f>
        <v>0.07087457616198062</v>
      </c>
      <c r="E89" s="2">
        <f>SUM(C89:C$89)/(SUM(B89:B$89)*(A89))</f>
        <v>1.607213778409091</v>
      </c>
      <c r="F89" s="4">
        <f t="shared" si="28"/>
        <v>2.6468664505934214</v>
      </c>
      <c r="G89" s="3">
        <f t="shared" si="29"/>
        <v>1291.6023038255084</v>
      </c>
      <c r="H89" t="s">
        <v>30</v>
      </c>
      <c r="I89" s="5">
        <f t="shared" si="30"/>
        <v>4954.589664663969</v>
      </c>
      <c r="J89" s="5">
        <f t="shared" si="31"/>
        <v>6437.813636614367</v>
      </c>
      <c r="K89" s="5">
        <f t="shared" si="32"/>
        <v>11825.320681341023</v>
      </c>
      <c r="L89" s="5">
        <f t="shared" si="33"/>
        <v>15365.3916655555</v>
      </c>
      <c r="M89" s="5">
        <f t="shared" si="34"/>
        <v>28223.973866872362</v>
      </c>
      <c r="N89" s="5">
        <f t="shared" si="35"/>
        <v>67363.30644249033</v>
      </c>
      <c r="P89" s="5">
        <f t="shared" si="36"/>
        <v>3082.7197546603265</v>
      </c>
      <c r="Q89" s="5">
        <f t="shared" si="37"/>
        <v>4005.573946103717</v>
      </c>
      <c r="R89" s="5">
        <f t="shared" si="38"/>
        <v>7357.652628542283</v>
      </c>
      <c r="S89" s="5">
        <f t="shared" si="39"/>
        <v>9560.266264494705</v>
      </c>
      <c r="T89" s="5">
        <f t="shared" si="40"/>
        <v>17560.808802180636</v>
      </c>
      <c r="U89" s="5">
        <f t="shared" si="41"/>
        <v>41913.096656731155</v>
      </c>
    </row>
    <row r="90" spans="1:21" ht="12.75">
      <c r="A90" t="s">
        <v>13</v>
      </c>
      <c r="B90">
        <v>993304</v>
      </c>
      <c r="C90">
        <v>603683937</v>
      </c>
      <c r="G90" s="3" t="s">
        <v>11</v>
      </c>
      <c r="H90" s="3">
        <f>C90/B90</f>
        <v>607.7534541288468</v>
      </c>
      <c r="I90" s="3">
        <f>I80</f>
        <v>3078.4639861634523</v>
      </c>
      <c r="J90" s="3">
        <f>J82</f>
        <v>4671.185502320441</v>
      </c>
      <c r="K90" s="3">
        <f>K86</f>
        <v>10523.863838106608</v>
      </c>
      <c r="L90" s="3">
        <f>L87</f>
        <v>14341.560715336707</v>
      </c>
      <c r="M90" s="3">
        <f>M89</f>
        <v>28223.973866872362</v>
      </c>
      <c r="N90" s="3">
        <f>N89</f>
        <v>67363.30644249033</v>
      </c>
      <c r="O90" t="s">
        <v>11</v>
      </c>
      <c r="P90" s="3">
        <f>P80</f>
        <v>1238.8884598612299</v>
      </c>
      <c r="Q90" s="3">
        <f>Q82</f>
        <v>2181.055079718283</v>
      </c>
      <c r="R90" s="3">
        <f>R86</f>
        <v>5991.688729032384</v>
      </c>
      <c r="S90" s="3">
        <f>S87</f>
        <v>8407.825439378234</v>
      </c>
      <c r="T90" s="3">
        <f>T89</f>
        <v>17560.808802180636</v>
      </c>
      <c r="U90" s="3">
        <f>U89</f>
        <v>41913.096656731155</v>
      </c>
    </row>
    <row r="91" spans="2:14" ht="12.75">
      <c r="B91">
        <f>B90-SUM(B67:B89)</f>
        <v>0</v>
      </c>
      <c r="C91">
        <f>C90-SUM(C67:C89)</f>
        <v>0</v>
      </c>
      <c r="H91" t="s">
        <v>23</v>
      </c>
      <c r="I91" s="6">
        <f>10*I90/($C90/$B90)</f>
        <v>50.6531713682503</v>
      </c>
      <c r="J91" s="6">
        <f>5*J90/($C90/$B90)</f>
        <v>38.42993791796801</v>
      </c>
      <c r="K91" s="6">
        <f>1*K90/($C90/$B90)</f>
        <v>17.316008270477877</v>
      </c>
      <c r="L91" s="6">
        <f>0.5*L90/($C90/$B90)</f>
        <v>11.798831103225803</v>
      </c>
      <c r="M91" s="6">
        <f>0.1*M90/($C90/$B90)</f>
        <v>4.643984114796778</v>
      </c>
      <c r="N91" s="6">
        <f>0.01*N90/($C90/$B90)</f>
        <v>1.1083985781545056</v>
      </c>
    </row>
    <row r="92" ht="12.75">
      <c r="A92" t="s">
        <v>34</v>
      </c>
    </row>
    <row r="93" ht="12.75">
      <c r="A93" t="s">
        <v>35</v>
      </c>
    </row>
    <row r="94" ht="12.75">
      <c r="A94" t="s">
        <v>36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Piketty</dc:creator>
  <cp:keywords/>
  <dc:description/>
  <cp:lastModifiedBy>piketty</cp:lastModifiedBy>
  <dcterms:created xsi:type="dcterms:W3CDTF">2000-04-15T07:20:43Z</dcterms:created>
  <dcterms:modified xsi:type="dcterms:W3CDTF">2003-02-25T13:29:59Z</dcterms:modified>
  <cp:category/>
  <cp:version/>
  <cp:contentType/>
  <cp:contentStatus/>
</cp:coreProperties>
</file>