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chartsheets/sheet52.xml" ContentType="application/vnd.openxmlformats-officedocument.spreadsheetml.chartsheet+xml"/>
  <Override PartName="/xl/chartsheets/sheet53.xml" ContentType="application/vnd.openxmlformats-officedocument.spreadsheetml.chartsheet+xml"/>
  <Override PartName="/xl/chartsheets/sheet54.xml" ContentType="application/vnd.openxmlformats-officedocument.spreadsheetml.chartsheet+xml"/>
  <Override PartName="/xl/chartsheets/sheet55.xml" ContentType="application/vnd.openxmlformats-officedocument.spreadsheetml.chartsheet+xml"/>
  <Override PartName="/xl/chartsheets/sheet56.xml" ContentType="application/vnd.openxmlformats-officedocument.spreadsheetml.chartsheet+xml"/>
  <Override PartName="/xl/chartsheets/sheet57.xml" ContentType="application/vnd.openxmlformats-officedocument.spreadsheetml.chartsheet+xml"/>
  <Override PartName="/xl/chartsheets/sheet58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9.xml" ContentType="application/vnd.openxmlformats-officedocument.spreadsheetml.chartsheet+xml"/>
  <Override PartName="/xl/chartsheets/sheet6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theme/themeOverride1.xml" ContentType="application/vnd.openxmlformats-officedocument.themeOverrid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theme/themeOverride2.xml" ContentType="application/vnd.openxmlformats-officedocument.themeOverrid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39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0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1.xml" ContentType="application/vnd.openxmlformats-officedocument.drawingml.chart+xml"/>
  <Override PartName="/xl/theme/themeOverride3.xml" ContentType="application/vnd.openxmlformats-officedocument.themeOverride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2.xml" ContentType="application/vnd.openxmlformats-officedocument.drawingml.chart+xml"/>
  <Override PartName="/xl/theme/themeOverride4.xml" ContentType="application/vnd.openxmlformats-officedocument.themeOverride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3.xml" ContentType="application/vnd.openxmlformats-officedocument.drawingml.chart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4.xml" ContentType="application/vnd.openxmlformats-officedocument.drawingml.chart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5.xml" ContentType="application/vnd.openxmlformats-officedocument.drawingml.chart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46.xml" ContentType="application/vnd.openxmlformats-officedocument.drawingml.chart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harts/chart47.xml" ContentType="application/vnd.openxmlformats-officedocument.drawingml.chart+xml"/>
  <Override PartName="/xl/theme/themeOverride5.xml" ContentType="application/vnd.openxmlformats-officedocument.themeOverride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48.xml" ContentType="application/vnd.openxmlformats-officedocument.drawingml.chart+xml"/>
  <Override PartName="/xl/theme/themeOverride6.xml" ContentType="application/vnd.openxmlformats-officedocument.themeOverride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harts/chart49.xml" ContentType="application/vnd.openxmlformats-officedocument.drawingml.chart+xml"/>
  <Override PartName="/xl/drawings/drawing98.xml" ContentType="application/vnd.openxmlformats-officedocument.drawingml.chartshapes+xml"/>
  <Override PartName="/xl/drawings/drawing99.xml" ContentType="application/vnd.openxmlformats-officedocument.drawing+xml"/>
  <Override PartName="/xl/charts/chart50.xml" ContentType="application/vnd.openxmlformats-officedocument.drawingml.chart+xml"/>
  <Override PartName="/xl/drawings/drawing100.xml" ContentType="application/vnd.openxmlformats-officedocument.drawingml.chartshapes+xml"/>
  <Override PartName="/xl/drawings/drawing101.xml" ContentType="application/vnd.openxmlformats-officedocument.drawing+xml"/>
  <Override PartName="/xl/charts/chart51.xml" ContentType="application/vnd.openxmlformats-officedocument.drawingml.chart+xml"/>
  <Override PartName="/xl/drawings/drawing102.xml" ContentType="application/vnd.openxmlformats-officedocument.drawingml.chartshapes+xml"/>
  <Override PartName="/xl/drawings/drawing103.xml" ContentType="application/vnd.openxmlformats-officedocument.drawing+xml"/>
  <Override PartName="/xl/charts/chart52.xml" ContentType="application/vnd.openxmlformats-officedocument.drawingml.chart+xml"/>
  <Override PartName="/xl/drawings/drawing104.xml" ContentType="application/vnd.openxmlformats-officedocument.drawingml.chartshapes+xml"/>
  <Override PartName="/xl/drawings/drawing105.xml" ContentType="application/vnd.openxmlformats-officedocument.drawing+xml"/>
  <Override PartName="/xl/charts/chart53.xml" ContentType="application/vnd.openxmlformats-officedocument.drawingml.chart+xml"/>
  <Override PartName="/xl/drawings/drawing106.xml" ContentType="application/vnd.openxmlformats-officedocument.drawingml.chartshapes+xml"/>
  <Override PartName="/xl/drawings/drawing107.xml" ContentType="application/vnd.openxmlformats-officedocument.drawing+xml"/>
  <Override PartName="/xl/charts/chart54.xml" ContentType="application/vnd.openxmlformats-officedocument.drawingml.chart+xml"/>
  <Override PartName="/xl/drawings/drawing108.xml" ContentType="application/vnd.openxmlformats-officedocument.drawingml.chartshapes+xml"/>
  <Override PartName="/xl/drawings/drawing109.xml" ContentType="application/vnd.openxmlformats-officedocument.drawing+xml"/>
  <Override PartName="/xl/charts/chart55.xml" ContentType="application/vnd.openxmlformats-officedocument.drawingml.chart+xml"/>
  <Override PartName="/xl/drawings/drawing110.xml" ContentType="application/vnd.openxmlformats-officedocument.drawingml.chartshapes+xml"/>
  <Override PartName="/xl/drawings/drawing111.xml" ContentType="application/vnd.openxmlformats-officedocument.drawing+xml"/>
  <Override PartName="/xl/charts/chart56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57.xml" ContentType="application/vnd.openxmlformats-officedocument.drawingml.chart+xml"/>
  <Override PartName="/xl/drawings/drawing114.xml" ContentType="application/vnd.openxmlformats-officedocument.drawingml.chartshapes+xml"/>
  <Override PartName="/xl/drawings/drawing115.xml" ContentType="application/vnd.openxmlformats-officedocument.drawing+xml"/>
  <Override PartName="/xl/charts/chart58.xml" ContentType="application/vnd.openxmlformats-officedocument.drawingml.chart+xml"/>
  <Override PartName="/xl/drawings/drawing116.xml" ContentType="application/vnd.openxmlformats-officedocument.drawingml.chartshapes+xml"/>
  <Override PartName="/xl/drawings/drawing117.xml" ContentType="application/vnd.openxmlformats-officedocument.drawing+xml"/>
  <Override PartName="/xl/charts/chart59.xml" ContentType="application/vnd.openxmlformats-officedocument.drawingml.chart+xml"/>
  <Override PartName="/xl/drawings/drawing118.xml" ContentType="application/vnd.openxmlformats-officedocument.drawingml.chartshapes+xml"/>
  <Override PartName="/xl/drawings/drawing119.xml" ContentType="application/vnd.openxmlformats-officedocument.drawing+xml"/>
  <Override PartName="/xl/charts/chart60.xml" ContentType="application/vnd.openxmlformats-officedocument.drawingml.chart+xml"/>
  <Override PartName="/xl/drawings/drawing1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432" yWindow="-156" windowWidth="14088" windowHeight="12192"/>
  </bookViews>
  <sheets>
    <sheet name="F1FR" sheetId="157" r:id="rId1"/>
    <sheet name="F2FR" sheetId="158" r:id="rId2"/>
    <sheet name="F1EN" sheetId="154" r:id="rId3"/>
    <sheet name="F2EN" sheetId="156" r:id="rId4"/>
    <sheet name="Index" sheetId="124" r:id="rId5"/>
    <sheet name="T1" sheetId="72" r:id="rId6"/>
    <sheet name="F1" sheetId="91" r:id="rId7"/>
    <sheet name="F1 (slide)" sheetId="125" r:id="rId8"/>
    <sheet name="F2" sheetId="93" r:id="rId9"/>
    <sheet name="F2 (slide)" sheetId="126" r:id="rId10"/>
    <sheet name="F3" sheetId="127" r:id="rId11"/>
    <sheet name="F3 (sllide)" sheetId="96" r:id="rId12"/>
    <sheet name="F4" sheetId="97" r:id="rId13"/>
    <sheet name="F4 (slide)" sheetId="128" r:id="rId14"/>
    <sheet name="F5" sheetId="94" r:id="rId15"/>
    <sheet name="F5 (slide)" sheetId="129" r:id="rId16"/>
    <sheet name="F6" sheetId="95" r:id="rId17"/>
    <sheet name="F6 (slide)" sheetId="130" r:id="rId18"/>
    <sheet name="F7" sheetId="117" r:id="rId19"/>
    <sheet name="F7 (slide)" sheetId="131" r:id="rId20"/>
    <sheet name="F8" sheetId="115" r:id="rId21"/>
    <sheet name="F8 (slide)" sheetId="132" r:id="rId22"/>
    <sheet name="F9" sheetId="98" r:id="rId23"/>
    <sheet name="F9 (slide)" sheetId="133" r:id="rId24"/>
    <sheet name="F10" sheetId="99" r:id="rId25"/>
    <sheet name="F10 (slide)" sheetId="134" r:id="rId26"/>
    <sheet name="F11" sheetId="100" r:id="rId27"/>
    <sheet name="F11 (slide)" sheetId="135" r:id="rId28"/>
    <sheet name="F12" sheetId="101" r:id="rId29"/>
    <sheet name="F12 (slide)" sheetId="136" r:id="rId30"/>
    <sheet name="F13" sheetId="102" r:id="rId31"/>
    <sheet name="F13 (slide)" sheetId="137" r:id="rId32"/>
    <sheet name="F14" sheetId="103" r:id="rId33"/>
    <sheet name="F14 (slide)" sheetId="138" r:id="rId34"/>
    <sheet name="F15" sheetId="104" r:id="rId35"/>
    <sheet name="F15 slide)" sheetId="139" r:id="rId36"/>
    <sheet name="F16" sheetId="73" r:id="rId37"/>
    <sheet name="F16 (slide)" sheetId="140" r:id="rId38"/>
    <sheet name="F17" sheetId="81" r:id="rId39"/>
    <sheet name="F17 (slide)" sheetId="141" r:id="rId40"/>
    <sheet name="F18" sheetId="82" r:id="rId41"/>
    <sheet name="F18 (slide)" sheetId="142" r:id="rId42"/>
    <sheet name="F19" sheetId="44" r:id="rId43"/>
    <sheet name="F19 (slide)" sheetId="143" r:id="rId44"/>
    <sheet name="F20" sheetId="111" r:id="rId45"/>
    <sheet name="F20 (slide)" sheetId="144" r:id="rId46"/>
    <sheet name="F21" sheetId="110" r:id="rId47"/>
    <sheet name="F21 (slide)" sheetId="145" r:id="rId48"/>
    <sheet name="F22" sheetId="112" r:id="rId49"/>
    <sheet name="F22 (slide)" sheetId="146" r:id="rId50"/>
    <sheet name="F23" sheetId="23" r:id="rId51"/>
    <sheet name="F23 (slide)" sheetId="147" r:id="rId52"/>
    <sheet name="F24" sheetId="114" r:id="rId53"/>
    <sheet name="F24 (slide)" sheetId="148" r:id="rId54"/>
    <sheet name="F25" sheetId="85" r:id="rId55"/>
    <sheet name="F25 (slide)" sheetId="149" r:id="rId56"/>
    <sheet name="F26" sheetId="120" r:id="rId57"/>
    <sheet name="F26 (slide)" sheetId="150" r:id="rId58"/>
    <sheet name="F27" sheetId="123" r:id="rId59"/>
    <sheet name="F27 (slide)" sheetId="151" r:id="rId60"/>
    <sheet name="DataFigures" sheetId="2" r:id="rId61"/>
    <sheet name="Feuil2" sheetId="68" r:id="rId62"/>
    <sheet name="F28" sheetId="152" r:id="rId63"/>
    <sheet name="F29" sheetId="153" r:id="rId64"/>
  </sheets>
  <definedNames>
    <definedName name="HTML_CodePage" hidden="1">1252</definedName>
    <definedName name="HTML_Control" localSheetId="4" hidden="1">{"'swa xoffs'!$A$4:$Q$37"}</definedName>
    <definedName name="HTML_Control" localSheetId="5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</definedNames>
  <calcPr calcId="145621" concurrentCalc="0"/>
</workbook>
</file>

<file path=xl/calcChain.xml><?xml version="1.0" encoding="utf-8"?>
<calcChain xmlns="http://schemas.openxmlformats.org/spreadsheetml/2006/main">
  <c r="E13" i="68" l="1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E103" i="68"/>
  <c r="E104" i="68"/>
  <c r="E105" i="68"/>
  <c r="E106" i="68"/>
  <c r="E107" i="68"/>
  <c r="E108" i="68"/>
  <c r="E109" i="68"/>
  <c r="E110" i="68"/>
  <c r="E111" i="68"/>
  <c r="E112" i="68"/>
  <c r="E113" i="68"/>
  <c r="E114" i="68"/>
  <c r="E115" i="68"/>
  <c r="E3" i="68"/>
  <c r="C3" i="68"/>
  <c r="C13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C103" i="68"/>
  <c r="C104" i="68"/>
  <c r="C105" i="68"/>
  <c r="C106" i="68"/>
  <c r="C107" i="68"/>
  <c r="C108" i="68"/>
  <c r="C109" i="68"/>
  <c r="C110" i="68"/>
  <c r="C111" i="68"/>
  <c r="C112" i="68"/>
  <c r="C113" i="68"/>
  <c r="C114" i="68"/>
  <c r="C115" i="68"/>
  <c r="BB26" i="2"/>
  <c r="AV26" i="2"/>
  <c r="D17" i="68"/>
  <c r="BB27" i="2"/>
  <c r="AV27" i="2"/>
  <c r="D18" i="68"/>
  <c r="BB28" i="2"/>
  <c r="AV28" i="2"/>
  <c r="D19" i="68"/>
  <c r="BB29" i="2"/>
  <c r="AV29" i="2"/>
  <c r="D20" i="68"/>
  <c r="BB30" i="2"/>
  <c r="AV30" i="2"/>
  <c r="D21" i="68"/>
  <c r="BB31" i="2"/>
  <c r="AV31" i="2"/>
  <c r="D22" i="68"/>
  <c r="BB32" i="2"/>
  <c r="AV32" i="2"/>
  <c r="D23" i="68"/>
  <c r="BB33" i="2"/>
  <c r="AV33" i="2"/>
  <c r="D24" i="68"/>
  <c r="BB34" i="2"/>
  <c r="AV34" i="2"/>
  <c r="D25" i="68"/>
  <c r="BB35" i="2"/>
  <c r="AV35" i="2"/>
  <c r="D26" i="68"/>
  <c r="BB36" i="2"/>
  <c r="AV36" i="2"/>
  <c r="D27" i="68"/>
  <c r="BB37" i="2"/>
  <c r="AV37" i="2"/>
  <c r="D28" i="68"/>
  <c r="BB38" i="2"/>
  <c r="AV38" i="2"/>
  <c r="D29" i="68"/>
  <c r="BB39" i="2"/>
  <c r="AV39" i="2"/>
  <c r="D30" i="68"/>
  <c r="BB40" i="2"/>
  <c r="AV40" i="2"/>
  <c r="D31" i="68"/>
  <c r="BB41" i="2"/>
  <c r="AV41" i="2"/>
  <c r="D32" i="68"/>
  <c r="BB42" i="2"/>
  <c r="AV42" i="2"/>
  <c r="D33" i="68"/>
  <c r="BB43" i="2"/>
  <c r="AV43" i="2"/>
  <c r="D34" i="68"/>
  <c r="BB44" i="2"/>
  <c r="AV44" i="2"/>
  <c r="D35" i="68"/>
  <c r="BB45" i="2"/>
  <c r="AV45" i="2"/>
  <c r="D36" i="68"/>
  <c r="BB46" i="2"/>
  <c r="AV46" i="2"/>
  <c r="D37" i="68"/>
  <c r="BB47" i="2"/>
  <c r="AV47" i="2"/>
  <c r="D38" i="68"/>
  <c r="BB48" i="2"/>
  <c r="AV48" i="2"/>
  <c r="D39" i="68"/>
  <c r="BB49" i="2"/>
  <c r="AV49" i="2"/>
  <c r="D40" i="68"/>
  <c r="BB50" i="2"/>
  <c r="AV50" i="2"/>
  <c r="D41" i="68"/>
  <c r="BB51" i="2"/>
  <c r="AV51" i="2"/>
  <c r="D42" i="68"/>
  <c r="BB52" i="2"/>
  <c r="AV52" i="2"/>
  <c r="D43" i="68"/>
  <c r="BB53" i="2"/>
  <c r="AV53" i="2"/>
  <c r="D44" i="68"/>
  <c r="BB54" i="2"/>
  <c r="AV54" i="2"/>
  <c r="D45" i="68"/>
  <c r="BB55" i="2"/>
  <c r="AV55" i="2"/>
  <c r="D46" i="68"/>
  <c r="BB56" i="2"/>
  <c r="AV56" i="2"/>
  <c r="D47" i="68"/>
  <c r="BB57" i="2"/>
  <c r="AV57" i="2"/>
  <c r="D48" i="68"/>
  <c r="BB58" i="2"/>
  <c r="AV58" i="2"/>
  <c r="D49" i="68"/>
  <c r="BB59" i="2"/>
  <c r="AV59" i="2"/>
  <c r="D50" i="68"/>
  <c r="BB60" i="2"/>
  <c r="AV60" i="2"/>
  <c r="D51" i="68"/>
  <c r="BB61" i="2"/>
  <c r="AV61" i="2"/>
  <c r="D52" i="68"/>
  <c r="BB62" i="2"/>
  <c r="AV62" i="2"/>
  <c r="D53" i="68"/>
  <c r="BB63" i="2"/>
  <c r="AV63" i="2"/>
  <c r="D54" i="68"/>
  <c r="BB64" i="2"/>
  <c r="AV64" i="2"/>
  <c r="D55" i="68"/>
  <c r="BB65" i="2"/>
  <c r="AV65" i="2"/>
  <c r="D56" i="68"/>
  <c r="BB66" i="2"/>
  <c r="AV66" i="2"/>
  <c r="D57" i="68"/>
  <c r="BB67" i="2"/>
  <c r="AV67" i="2"/>
  <c r="D58" i="68"/>
  <c r="BB68" i="2"/>
  <c r="AV68" i="2"/>
  <c r="D59" i="68"/>
  <c r="BB69" i="2"/>
  <c r="AV69" i="2"/>
  <c r="D60" i="68"/>
  <c r="BB70" i="2"/>
  <c r="AV70" i="2"/>
  <c r="D61" i="68"/>
  <c r="BB71" i="2"/>
  <c r="AV71" i="2"/>
  <c r="D62" i="68"/>
  <c r="BB72" i="2"/>
  <c r="AV72" i="2"/>
  <c r="D63" i="68"/>
  <c r="BB73" i="2"/>
  <c r="AV73" i="2"/>
  <c r="D64" i="68"/>
  <c r="BB74" i="2"/>
  <c r="D65" i="68"/>
  <c r="BB75" i="2"/>
  <c r="D66" i="68"/>
  <c r="BB76" i="2"/>
  <c r="D67" i="68"/>
  <c r="BB77" i="2"/>
  <c r="D68" i="68"/>
  <c r="BB78" i="2"/>
  <c r="D69" i="68"/>
  <c r="BB79" i="2"/>
  <c r="D70" i="68"/>
  <c r="BB80" i="2"/>
  <c r="D71" i="68"/>
  <c r="BB81" i="2"/>
  <c r="D72" i="68"/>
  <c r="BB82" i="2"/>
  <c r="D73" i="68"/>
  <c r="BB83" i="2"/>
  <c r="D74" i="68"/>
  <c r="BB84" i="2"/>
  <c r="D75" i="68"/>
  <c r="BB85" i="2"/>
  <c r="D76" i="68"/>
  <c r="BB86" i="2"/>
  <c r="D77" i="68"/>
  <c r="BB87" i="2"/>
  <c r="D78" i="68"/>
  <c r="BB88" i="2"/>
  <c r="D79" i="68"/>
  <c r="BB89" i="2"/>
  <c r="D80" i="68"/>
  <c r="BB90" i="2"/>
  <c r="D81" i="68"/>
  <c r="BB91" i="2"/>
  <c r="D82" i="68"/>
  <c r="BB92" i="2"/>
  <c r="D83" i="68"/>
  <c r="BB93" i="2"/>
  <c r="D84" i="68"/>
  <c r="BB94" i="2"/>
  <c r="D85" i="68"/>
  <c r="BB95" i="2"/>
  <c r="D86" i="68"/>
  <c r="BB96" i="2"/>
  <c r="D87" i="68"/>
  <c r="BB97" i="2"/>
  <c r="D88" i="68"/>
  <c r="BB98" i="2"/>
  <c r="D89" i="68"/>
  <c r="BB99" i="2"/>
  <c r="D90" i="68"/>
  <c r="BB100" i="2"/>
  <c r="D91" i="68"/>
  <c r="BB101" i="2"/>
  <c r="D92" i="68"/>
  <c r="BB102" i="2"/>
  <c r="D93" i="68"/>
  <c r="BB103" i="2"/>
  <c r="D94" i="68"/>
  <c r="BB104" i="2"/>
  <c r="D95" i="68"/>
  <c r="BB105" i="2"/>
  <c r="D96" i="68"/>
  <c r="BB106" i="2"/>
  <c r="D97" i="68"/>
  <c r="BB107" i="2"/>
  <c r="D98" i="68"/>
  <c r="BB108" i="2"/>
  <c r="D99" i="68"/>
  <c r="BB109" i="2"/>
  <c r="D100" i="68"/>
  <c r="BB110" i="2"/>
  <c r="D101" i="68"/>
  <c r="BB111" i="2"/>
  <c r="D102" i="68"/>
  <c r="BB112" i="2"/>
  <c r="D103" i="68"/>
  <c r="BB113" i="2"/>
  <c r="D104" i="68"/>
  <c r="BB114" i="2"/>
  <c r="D105" i="68"/>
  <c r="BB115" i="2"/>
  <c r="D106" i="68"/>
  <c r="BB116" i="2"/>
  <c r="D107" i="68"/>
  <c r="BB117" i="2"/>
  <c r="D108" i="68"/>
  <c r="BB118" i="2"/>
  <c r="D109" i="68"/>
  <c r="BB119" i="2"/>
  <c r="D110" i="68"/>
  <c r="BB120" i="2"/>
  <c r="D111" i="68"/>
  <c r="BB121" i="2"/>
  <c r="D112" i="68"/>
  <c r="BB122" i="2"/>
  <c r="D113" i="68"/>
  <c r="BB123" i="2"/>
  <c r="D114" i="68"/>
  <c r="BB124" i="2"/>
  <c r="D115" i="68"/>
  <c r="BB125" i="2"/>
  <c r="D116" i="68"/>
  <c r="BB25" i="2"/>
  <c r="AV25" i="2"/>
  <c r="D16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B103" i="68"/>
  <c r="B104" i="68"/>
  <c r="B105" i="68"/>
  <c r="B106" i="68"/>
  <c r="B107" i="68"/>
  <c r="B108" i="68"/>
  <c r="B109" i="68"/>
  <c r="B110" i="68"/>
  <c r="B111" i="68"/>
  <c r="B112" i="68"/>
  <c r="B113" i="68"/>
  <c r="B114" i="68"/>
  <c r="B115" i="68"/>
  <c r="B116" i="68"/>
  <c r="BC25" i="2"/>
  <c r="BF25" i="2"/>
  <c r="BH11" i="2"/>
  <c r="BH8" i="2"/>
  <c r="BH7" i="2"/>
  <c r="AV128" i="2"/>
  <c r="AW128" i="2"/>
  <c r="AY128" i="2"/>
  <c r="AX128" i="2"/>
  <c r="GP298" i="2"/>
  <c r="GP299" i="2"/>
  <c r="GP300" i="2"/>
  <c r="GO298" i="2"/>
  <c r="GO299" i="2"/>
  <c r="GO300" i="2"/>
  <c r="GP256" i="2"/>
  <c r="GP255" i="2"/>
  <c r="GP254" i="2"/>
  <c r="GP253" i="2"/>
  <c r="GP252" i="2"/>
  <c r="GP251" i="2"/>
  <c r="GP250" i="2"/>
  <c r="GP249" i="2"/>
  <c r="GP248" i="2"/>
  <c r="GP247" i="2"/>
  <c r="GP246" i="2"/>
  <c r="GP245" i="2"/>
  <c r="GP244" i="2"/>
  <c r="GP243" i="2"/>
  <c r="GP242" i="2"/>
  <c r="GP241" i="2"/>
  <c r="GP240" i="2"/>
  <c r="GP239" i="2"/>
  <c r="GP238" i="2"/>
  <c r="GP237" i="2"/>
  <c r="GP236" i="2"/>
  <c r="GP235" i="2"/>
  <c r="GP234" i="2"/>
  <c r="GP233" i="2"/>
  <c r="GP232" i="2"/>
  <c r="GP231" i="2"/>
  <c r="GP230" i="2"/>
  <c r="GP229" i="2"/>
  <c r="GP228" i="2"/>
  <c r="GP227" i="2"/>
  <c r="GP226" i="2"/>
  <c r="GP225" i="2"/>
  <c r="GP224" i="2"/>
  <c r="GP223" i="2"/>
  <c r="GP222" i="2"/>
  <c r="GP221" i="2"/>
  <c r="GP220" i="2"/>
  <c r="GP219" i="2"/>
  <c r="GP218" i="2"/>
  <c r="GP217" i="2"/>
  <c r="GP216" i="2"/>
  <c r="GP215" i="2"/>
  <c r="GP214" i="2"/>
  <c r="GO214" i="2"/>
  <c r="GP192" i="2"/>
  <c r="GO192" i="2"/>
  <c r="GP172" i="2"/>
  <c r="GO172" i="2"/>
  <c r="GP152" i="2"/>
  <c r="GO152" i="2"/>
  <c r="GP132" i="2"/>
  <c r="GO132" i="2"/>
  <c r="CG126" i="2"/>
  <c r="BZ126" i="2"/>
  <c r="BS126" i="2"/>
  <c r="BB126" i="2"/>
  <c r="BC126" i="2"/>
  <c r="D126" i="2"/>
  <c r="K126" i="2"/>
  <c r="CG125" i="2"/>
  <c r="BZ125" i="2"/>
  <c r="BS125" i="2"/>
  <c r="BC125" i="2"/>
  <c r="AZ125" i="2"/>
  <c r="D125" i="2"/>
  <c r="K125" i="2"/>
  <c r="HJ124" i="2"/>
  <c r="GL124" i="2"/>
  <c r="FI124" i="2"/>
  <c r="FA124" i="2"/>
  <c r="ES124" i="2"/>
  <c r="EK124" i="2"/>
  <c r="EC124" i="2"/>
  <c r="EB124" i="2"/>
  <c r="EA124" i="2"/>
  <c r="DZ124" i="2"/>
  <c r="DY124" i="2"/>
  <c r="DX124" i="2"/>
  <c r="DW124" i="2"/>
  <c r="DV124" i="2"/>
  <c r="DU124" i="2"/>
  <c r="DM124" i="2"/>
  <c r="CG124" i="2"/>
  <c r="BZ124" i="2"/>
  <c r="BS124" i="2"/>
  <c r="BC124" i="2"/>
  <c r="AZ124" i="2"/>
  <c r="AS124" i="2"/>
  <c r="S124" i="2"/>
  <c r="T124" i="2"/>
  <c r="U124" i="2"/>
  <c r="V124" i="2"/>
  <c r="W124" i="2"/>
  <c r="X124" i="2"/>
  <c r="Y124" i="2"/>
  <c r="Z124" i="2"/>
  <c r="Q124" i="2"/>
  <c r="D124" i="2"/>
  <c r="K124" i="2"/>
  <c r="HJ123" i="2"/>
  <c r="GL123" i="2"/>
  <c r="FI123" i="2"/>
  <c r="FA123" i="2"/>
  <c r="ES123" i="2"/>
  <c r="EK123" i="2"/>
  <c r="EC123" i="2"/>
  <c r="EB123" i="2"/>
  <c r="EA123" i="2"/>
  <c r="DZ123" i="2"/>
  <c r="DY123" i="2"/>
  <c r="DX123" i="2"/>
  <c r="DW123" i="2"/>
  <c r="DV123" i="2"/>
  <c r="DU123" i="2"/>
  <c r="DM123" i="2"/>
  <c r="CG123" i="2"/>
  <c r="BZ123" i="2"/>
  <c r="BS123" i="2"/>
  <c r="BC123" i="2"/>
  <c r="AZ123" i="2"/>
  <c r="AS123" i="2"/>
  <c r="S123" i="2"/>
  <c r="T123" i="2"/>
  <c r="U123" i="2"/>
  <c r="V123" i="2"/>
  <c r="W123" i="2"/>
  <c r="X123" i="2"/>
  <c r="Y123" i="2"/>
  <c r="Z123" i="2"/>
  <c r="Q123" i="2"/>
  <c r="D123" i="2"/>
  <c r="K123" i="2"/>
  <c r="HJ122" i="2"/>
  <c r="GL122" i="2"/>
  <c r="FI122" i="2"/>
  <c r="FA122" i="2"/>
  <c r="ES122" i="2"/>
  <c r="EK122" i="2"/>
  <c r="EC122" i="2"/>
  <c r="EB122" i="2"/>
  <c r="EA122" i="2"/>
  <c r="DZ122" i="2"/>
  <c r="DY122" i="2"/>
  <c r="DX122" i="2"/>
  <c r="DW122" i="2"/>
  <c r="DV122" i="2"/>
  <c r="DU122" i="2"/>
  <c r="DM122" i="2"/>
  <c r="CG122" i="2"/>
  <c r="BZ122" i="2"/>
  <c r="BS122" i="2"/>
  <c r="BC122" i="2"/>
  <c r="AZ122" i="2"/>
  <c r="AS122" i="2"/>
  <c r="S122" i="2"/>
  <c r="T122" i="2"/>
  <c r="U122" i="2"/>
  <c r="V122" i="2"/>
  <c r="W122" i="2"/>
  <c r="X122" i="2"/>
  <c r="Y122" i="2"/>
  <c r="Z122" i="2"/>
  <c r="Q122" i="2"/>
  <c r="D122" i="2"/>
  <c r="K122" i="2"/>
  <c r="HJ121" i="2"/>
  <c r="GL121" i="2"/>
  <c r="FI121" i="2"/>
  <c r="FA121" i="2"/>
  <c r="ES121" i="2"/>
  <c r="EK121" i="2"/>
  <c r="EC121" i="2"/>
  <c r="EB121" i="2"/>
  <c r="EA121" i="2"/>
  <c r="DZ121" i="2"/>
  <c r="DY121" i="2"/>
  <c r="DX121" i="2"/>
  <c r="DW121" i="2"/>
  <c r="DV121" i="2"/>
  <c r="DU121" i="2"/>
  <c r="DM121" i="2"/>
  <c r="CG121" i="2"/>
  <c r="BZ121" i="2"/>
  <c r="BS121" i="2"/>
  <c r="BC121" i="2"/>
  <c r="AZ121" i="2"/>
  <c r="AS121" i="2"/>
  <c r="S121" i="2"/>
  <c r="T121" i="2"/>
  <c r="U121" i="2"/>
  <c r="V121" i="2"/>
  <c r="W121" i="2"/>
  <c r="X121" i="2"/>
  <c r="Y121" i="2"/>
  <c r="Z121" i="2"/>
  <c r="Q121" i="2"/>
  <c r="D121" i="2"/>
  <c r="K121" i="2"/>
  <c r="HJ120" i="2"/>
  <c r="GL120" i="2"/>
  <c r="FI120" i="2"/>
  <c r="FA120" i="2"/>
  <c r="ES120" i="2"/>
  <c r="EK120" i="2"/>
  <c r="EC120" i="2"/>
  <c r="EB120" i="2"/>
  <c r="EA120" i="2"/>
  <c r="DZ120" i="2"/>
  <c r="DY120" i="2"/>
  <c r="DX120" i="2"/>
  <c r="DW120" i="2"/>
  <c r="DV120" i="2"/>
  <c r="DU120" i="2"/>
  <c r="DM120" i="2"/>
  <c r="CG120" i="2"/>
  <c r="BZ120" i="2"/>
  <c r="BS120" i="2"/>
  <c r="BC120" i="2"/>
  <c r="AZ120" i="2"/>
  <c r="AS120" i="2"/>
  <c r="S120" i="2"/>
  <c r="T120" i="2"/>
  <c r="U120" i="2"/>
  <c r="V120" i="2"/>
  <c r="W120" i="2"/>
  <c r="X120" i="2"/>
  <c r="Y120" i="2"/>
  <c r="Z120" i="2"/>
  <c r="Q120" i="2"/>
  <c r="D120" i="2"/>
  <c r="K120" i="2"/>
  <c r="HJ119" i="2"/>
  <c r="GL119" i="2"/>
  <c r="FI119" i="2"/>
  <c r="FA119" i="2"/>
  <c r="ES119" i="2"/>
  <c r="EK119" i="2"/>
  <c r="EC119" i="2"/>
  <c r="EB119" i="2"/>
  <c r="EA119" i="2"/>
  <c r="DZ119" i="2"/>
  <c r="DY119" i="2"/>
  <c r="DX119" i="2"/>
  <c r="DW119" i="2"/>
  <c r="DV119" i="2"/>
  <c r="DU119" i="2"/>
  <c r="DM119" i="2"/>
  <c r="CG119" i="2"/>
  <c r="BZ119" i="2"/>
  <c r="BS119" i="2"/>
  <c r="BC119" i="2"/>
  <c r="AZ119" i="2"/>
  <c r="AS119" i="2"/>
  <c r="S119" i="2"/>
  <c r="T119" i="2"/>
  <c r="U119" i="2"/>
  <c r="V119" i="2"/>
  <c r="W119" i="2"/>
  <c r="X119" i="2"/>
  <c r="Y119" i="2"/>
  <c r="Z119" i="2"/>
  <c r="Q119" i="2"/>
  <c r="D119" i="2"/>
  <c r="K119" i="2"/>
  <c r="HJ118" i="2"/>
  <c r="GL118" i="2"/>
  <c r="FI118" i="2"/>
  <c r="FA118" i="2"/>
  <c r="ES118" i="2"/>
  <c r="EK118" i="2"/>
  <c r="EC118" i="2"/>
  <c r="EB118" i="2"/>
  <c r="EA118" i="2"/>
  <c r="DZ118" i="2"/>
  <c r="DY118" i="2"/>
  <c r="DX118" i="2"/>
  <c r="DW118" i="2"/>
  <c r="DV118" i="2"/>
  <c r="DU118" i="2"/>
  <c r="DM118" i="2"/>
  <c r="CG118" i="2"/>
  <c r="BZ118" i="2"/>
  <c r="BS118" i="2"/>
  <c r="BC118" i="2"/>
  <c r="AZ118" i="2"/>
  <c r="AS118" i="2"/>
  <c r="S118" i="2"/>
  <c r="T118" i="2"/>
  <c r="U118" i="2"/>
  <c r="V118" i="2"/>
  <c r="W118" i="2"/>
  <c r="X118" i="2"/>
  <c r="Y118" i="2"/>
  <c r="Z118" i="2"/>
  <c r="Q118" i="2"/>
  <c r="D118" i="2"/>
  <c r="K118" i="2"/>
  <c r="HJ117" i="2"/>
  <c r="GL117" i="2"/>
  <c r="FI117" i="2"/>
  <c r="FA117" i="2"/>
  <c r="ES117" i="2"/>
  <c r="EK117" i="2"/>
  <c r="EC117" i="2"/>
  <c r="EB117" i="2"/>
  <c r="EA117" i="2"/>
  <c r="DZ117" i="2"/>
  <c r="DY117" i="2"/>
  <c r="DX117" i="2"/>
  <c r="DW117" i="2"/>
  <c r="DV117" i="2"/>
  <c r="DU117" i="2"/>
  <c r="DM117" i="2"/>
  <c r="CG117" i="2"/>
  <c r="BZ117" i="2"/>
  <c r="BS117" i="2"/>
  <c r="BC117" i="2"/>
  <c r="AZ117" i="2"/>
  <c r="AS117" i="2"/>
  <c r="S117" i="2"/>
  <c r="T117" i="2"/>
  <c r="U117" i="2"/>
  <c r="V117" i="2"/>
  <c r="W117" i="2"/>
  <c r="X117" i="2"/>
  <c r="Y117" i="2"/>
  <c r="Z117" i="2"/>
  <c r="Q117" i="2"/>
  <c r="D117" i="2"/>
  <c r="K117" i="2"/>
  <c r="HJ116" i="2"/>
  <c r="GL116" i="2"/>
  <c r="FI116" i="2"/>
  <c r="FA116" i="2"/>
  <c r="ES116" i="2"/>
  <c r="EK116" i="2"/>
  <c r="EC116" i="2"/>
  <c r="EB116" i="2"/>
  <c r="EA116" i="2"/>
  <c r="DZ116" i="2"/>
  <c r="DY116" i="2"/>
  <c r="DX116" i="2"/>
  <c r="DW116" i="2"/>
  <c r="DV116" i="2"/>
  <c r="DU116" i="2"/>
  <c r="DM116" i="2"/>
  <c r="CG116" i="2"/>
  <c r="BZ116" i="2"/>
  <c r="BS116" i="2"/>
  <c r="BC116" i="2"/>
  <c r="AZ116" i="2"/>
  <c r="AS116" i="2"/>
  <c r="S116" i="2"/>
  <c r="T116" i="2"/>
  <c r="U116" i="2"/>
  <c r="V116" i="2"/>
  <c r="W116" i="2"/>
  <c r="X116" i="2"/>
  <c r="Y116" i="2"/>
  <c r="Z116" i="2"/>
  <c r="Q116" i="2"/>
  <c r="D116" i="2"/>
  <c r="K116" i="2"/>
  <c r="HJ115" i="2"/>
  <c r="GL115" i="2"/>
  <c r="FI115" i="2"/>
  <c r="FA115" i="2"/>
  <c r="ES115" i="2"/>
  <c r="EK115" i="2"/>
  <c r="EC115" i="2"/>
  <c r="EB115" i="2"/>
  <c r="EA115" i="2"/>
  <c r="DZ115" i="2"/>
  <c r="DY115" i="2"/>
  <c r="DX115" i="2"/>
  <c r="DW115" i="2"/>
  <c r="DV115" i="2"/>
  <c r="DU115" i="2"/>
  <c r="DM115" i="2"/>
  <c r="CG115" i="2"/>
  <c r="BZ115" i="2"/>
  <c r="BS115" i="2"/>
  <c r="BC115" i="2"/>
  <c r="AZ115" i="2"/>
  <c r="AS115" i="2"/>
  <c r="S115" i="2"/>
  <c r="T115" i="2"/>
  <c r="U115" i="2"/>
  <c r="V115" i="2"/>
  <c r="W115" i="2"/>
  <c r="X115" i="2"/>
  <c r="Y115" i="2"/>
  <c r="Z115" i="2"/>
  <c r="Q115" i="2"/>
  <c r="D115" i="2"/>
  <c r="K115" i="2"/>
  <c r="HJ114" i="2"/>
  <c r="GL114" i="2"/>
  <c r="FI114" i="2"/>
  <c r="FA114" i="2"/>
  <c r="ES114" i="2"/>
  <c r="EK114" i="2"/>
  <c r="EC114" i="2"/>
  <c r="EB114" i="2"/>
  <c r="EA114" i="2"/>
  <c r="DZ114" i="2"/>
  <c r="DY114" i="2"/>
  <c r="DX114" i="2"/>
  <c r="DW114" i="2"/>
  <c r="DV114" i="2"/>
  <c r="DU114" i="2"/>
  <c r="DM114" i="2"/>
  <c r="CG114" i="2"/>
  <c r="BZ114" i="2"/>
  <c r="BS114" i="2"/>
  <c r="BC114" i="2"/>
  <c r="AZ114" i="2"/>
  <c r="AS114" i="2"/>
  <c r="S114" i="2"/>
  <c r="T114" i="2"/>
  <c r="U114" i="2"/>
  <c r="V114" i="2"/>
  <c r="W114" i="2"/>
  <c r="X114" i="2"/>
  <c r="Y114" i="2"/>
  <c r="Z114" i="2"/>
  <c r="Q114" i="2"/>
  <c r="D114" i="2"/>
  <c r="K114" i="2"/>
  <c r="HJ113" i="2"/>
  <c r="GL113" i="2"/>
  <c r="FI113" i="2"/>
  <c r="FA113" i="2"/>
  <c r="ES113" i="2"/>
  <c r="EK113" i="2"/>
  <c r="EC113" i="2"/>
  <c r="EB113" i="2"/>
  <c r="EA113" i="2"/>
  <c r="DZ113" i="2"/>
  <c r="DY113" i="2"/>
  <c r="DX113" i="2"/>
  <c r="DW113" i="2"/>
  <c r="DV113" i="2"/>
  <c r="DU113" i="2"/>
  <c r="DM113" i="2"/>
  <c r="CG113" i="2"/>
  <c r="BZ113" i="2"/>
  <c r="BS113" i="2"/>
  <c r="BC113" i="2"/>
  <c r="AZ113" i="2"/>
  <c r="AS113" i="2"/>
  <c r="P113" i="2"/>
  <c r="S113" i="2"/>
  <c r="T113" i="2"/>
  <c r="U113" i="2"/>
  <c r="V113" i="2"/>
  <c r="W113" i="2"/>
  <c r="X113" i="2"/>
  <c r="Y113" i="2"/>
  <c r="Z113" i="2"/>
  <c r="Q113" i="2"/>
  <c r="D113" i="2"/>
  <c r="K113" i="2"/>
  <c r="HJ112" i="2"/>
  <c r="GL112" i="2"/>
  <c r="FI112" i="2"/>
  <c r="FA112" i="2"/>
  <c r="ES112" i="2"/>
  <c r="EK112" i="2"/>
  <c r="EC112" i="2"/>
  <c r="EB112" i="2"/>
  <c r="EA112" i="2"/>
  <c r="DZ112" i="2"/>
  <c r="DY112" i="2"/>
  <c r="DX112" i="2"/>
  <c r="DW112" i="2"/>
  <c r="DV112" i="2"/>
  <c r="DU112" i="2"/>
  <c r="DM112" i="2"/>
  <c r="CG112" i="2"/>
  <c r="BZ112" i="2"/>
  <c r="BS112" i="2"/>
  <c r="BC112" i="2"/>
  <c r="AZ112" i="2"/>
  <c r="AS112" i="2"/>
  <c r="P112" i="2"/>
  <c r="S112" i="2"/>
  <c r="T112" i="2"/>
  <c r="U112" i="2"/>
  <c r="V112" i="2"/>
  <c r="W112" i="2"/>
  <c r="X112" i="2"/>
  <c r="Y112" i="2"/>
  <c r="Z112" i="2"/>
  <c r="Q112" i="2"/>
  <c r="D112" i="2"/>
  <c r="K112" i="2"/>
  <c r="HJ111" i="2"/>
  <c r="GL111" i="2"/>
  <c r="FI111" i="2"/>
  <c r="FA111" i="2"/>
  <c r="ES111" i="2"/>
  <c r="EK111" i="2"/>
  <c r="EC111" i="2"/>
  <c r="EB111" i="2"/>
  <c r="EA111" i="2"/>
  <c r="DZ111" i="2"/>
  <c r="DY111" i="2"/>
  <c r="DX111" i="2"/>
  <c r="DW111" i="2"/>
  <c r="DV111" i="2"/>
  <c r="DU111" i="2"/>
  <c r="DM111" i="2"/>
  <c r="CG111" i="2"/>
  <c r="BZ111" i="2"/>
  <c r="BS111" i="2"/>
  <c r="BC111" i="2"/>
  <c r="AZ111" i="2"/>
  <c r="AS111" i="2"/>
  <c r="P111" i="2"/>
  <c r="S111" i="2"/>
  <c r="T111" i="2"/>
  <c r="U111" i="2"/>
  <c r="V111" i="2"/>
  <c r="W111" i="2"/>
  <c r="X111" i="2"/>
  <c r="Y111" i="2"/>
  <c r="Z111" i="2"/>
  <c r="Q111" i="2"/>
  <c r="D111" i="2"/>
  <c r="K111" i="2"/>
  <c r="HJ110" i="2"/>
  <c r="GL110" i="2"/>
  <c r="FI110" i="2"/>
  <c r="FA110" i="2"/>
  <c r="ES110" i="2"/>
  <c r="EK110" i="2"/>
  <c r="EC110" i="2"/>
  <c r="EB110" i="2"/>
  <c r="EA110" i="2"/>
  <c r="DZ110" i="2"/>
  <c r="DY110" i="2"/>
  <c r="DX110" i="2"/>
  <c r="DW110" i="2"/>
  <c r="DV110" i="2"/>
  <c r="DU110" i="2"/>
  <c r="DM110" i="2"/>
  <c r="CG110" i="2"/>
  <c r="BZ110" i="2"/>
  <c r="BS110" i="2"/>
  <c r="BC110" i="2"/>
  <c r="AZ110" i="2"/>
  <c r="AS110" i="2"/>
  <c r="P110" i="2"/>
  <c r="S110" i="2"/>
  <c r="T110" i="2"/>
  <c r="U110" i="2"/>
  <c r="V110" i="2"/>
  <c r="W110" i="2"/>
  <c r="X110" i="2"/>
  <c r="Y110" i="2"/>
  <c r="Z110" i="2"/>
  <c r="Q110" i="2"/>
  <c r="D110" i="2"/>
  <c r="K110" i="2"/>
  <c r="HJ109" i="2"/>
  <c r="GL109" i="2"/>
  <c r="FI109" i="2"/>
  <c r="FA109" i="2"/>
  <c r="ES109" i="2"/>
  <c r="EK109" i="2"/>
  <c r="EC109" i="2"/>
  <c r="EB109" i="2"/>
  <c r="EA109" i="2"/>
  <c r="DZ109" i="2"/>
  <c r="DY109" i="2"/>
  <c r="DX109" i="2"/>
  <c r="DW109" i="2"/>
  <c r="DV109" i="2"/>
  <c r="DU109" i="2"/>
  <c r="DM109" i="2"/>
  <c r="CG109" i="2"/>
  <c r="BZ109" i="2"/>
  <c r="BS109" i="2"/>
  <c r="BC109" i="2"/>
  <c r="AZ109" i="2"/>
  <c r="AS109" i="2"/>
  <c r="P109" i="2"/>
  <c r="S109" i="2"/>
  <c r="T109" i="2"/>
  <c r="U109" i="2"/>
  <c r="V109" i="2"/>
  <c r="W109" i="2"/>
  <c r="X109" i="2"/>
  <c r="Y109" i="2"/>
  <c r="Z109" i="2"/>
  <c r="Q109" i="2"/>
  <c r="D109" i="2"/>
  <c r="K109" i="2"/>
  <c r="HJ108" i="2"/>
  <c r="GL108" i="2"/>
  <c r="FI108" i="2"/>
  <c r="FA108" i="2"/>
  <c r="ES108" i="2"/>
  <c r="EK108" i="2"/>
  <c r="EC108" i="2"/>
  <c r="EB108" i="2"/>
  <c r="EA108" i="2"/>
  <c r="DZ108" i="2"/>
  <c r="DY108" i="2"/>
  <c r="DX108" i="2"/>
  <c r="DW108" i="2"/>
  <c r="DV108" i="2"/>
  <c r="DU108" i="2"/>
  <c r="DM108" i="2"/>
  <c r="CG108" i="2"/>
  <c r="BZ108" i="2"/>
  <c r="BS108" i="2"/>
  <c r="BC108" i="2"/>
  <c r="AZ108" i="2"/>
  <c r="AS108" i="2"/>
  <c r="R108" i="2"/>
  <c r="P108" i="2"/>
  <c r="S108" i="2"/>
  <c r="T108" i="2"/>
  <c r="U108" i="2"/>
  <c r="V108" i="2"/>
  <c r="W108" i="2"/>
  <c r="X108" i="2"/>
  <c r="Y108" i="2"/>
  <c r="Z108" i="2"/>
  <c r="Q108" i="2"/>
  <c r="D108" i="2"/>
  <c r="K108" i="2"/>
  <c r="HJ107" i="2"/>
  <c r="GL107" i="2"/>
  <c r="FI107" i="2"/>
  <c r="FA107" i="2"/>
  <c r="ES107" i="2"/>
  <c r="EK107" i="2"/>
  <c r="EC107" i="2"/>
  <c r="EB107" i="2"/>
  <c r="EA107" i="2"/>
  <c r="DZ107" i="2"/>
  <c r="DY107" i="2"/>
  <c r="DX107" i="2"/>
  <c r="DW107" i="2"/>
  <c r="DV107" i="2"/>
  <c r="DU107" i="2"/>
  <c r="DM107" i="2"/>
  <c r="CG107" i="2"/>
  <c r="BZ107" i="2"/>
  <c r="BS107" i="2"/>
  <c r="BC107" i="2"/>
  <c r="AZ107" i="2"/>
  <c r="AS107" i="2"/>
  <c r="R107" i="2"/>
  <c r="P107" i="2"/>
  <c r="S107" i="2"/>
  <c r="T107" i="2"/>
  <c r="U107" i="2"/>
  <c r="V107" i="2"/>
  <c r="W107" i="2"/>
  <c r="X107" i="2"/>
  <c r="Y107" i="2"/>
  <c r="Z107" i="2"/>
  <c r="Q107" i="2"/>
  <c r="D107" i="2"/>
  <c r="K107" i="2"/>
  <c r="HJ106" i="2"/>
  <c r="GL106" i="2"/>
  <c r="FI106" i="2"/>
  <c r="FA106" i="2"/>
  <c r="ES106" i="2"/>
  <c r="EK106" i="2"/>
  <c r="EC106" i="2"/>
  <c r="EB106" i="2"/>
  <c r="EA106" i="2"/>
  <c r="DZ106" i="2"/>
  <c r="DY106" i="2"/>
  <c r="DX106" i="2"/>
  <c r="DW106" i="2"/>
  <c r="DV106" i="2"/>
  <c r="DU106" i="2"/>
  <c r="DM106" i="2"/>
  <c r="CG106" i="2"/>
  <c r="BZ106" i="2"/>
  <c r="BS106" i="2"/>
  <c r="BC106" i="2"/>
  <c r="AZ106" i="2"/>
  <c r="AS106" i="2"/>
  <c r="R106" i="2"/>
  <c r="P106" i="2"/>
  <c r="S106" i="2"/>
  <c r="T106" i="2"/>
  <c r="U106" i="2"/>
  <c r="V106" i="2"/>
  <c r="W106" i="2"/>
  <c r="X106" i="2"/>
  <c r="Y106" i="2"/>
  <c r="Z106" i="2"/>
  <c r="Q106" i="2"/>
  <c r="D106" i="2"/>
  <c r="K106" i="2"/>
  <c r="FI105" i="2"/>
  <c r="FA105" i="2"/>
  <c r="ES105" i="2"/>
  <c r="EK105" i="2"/>
  <c r="EC105" i="2"/>
  <c r="EB105" i="2"/>
  <c r="EA105" i="2"/>
  <c r="DZ105" i="2"/>
  <c r="DY105" i="2"/>
  <c r="DX105" i="2"/>
  <c r="DW105" i="2"/>
  <c r="DV105" i="2"/>
  <c r="DU105" i="2"/>
  <c r="DM105" i="2"/>
  <c r="CG105" i="2"/>
  <c r="BZ105" i="2"/>
  <c r="BS105" i="2"/>
  <c r="BC105" i="2"/>
  <c r="AZ105" i="2"/>
  <c r="AS105" i="2"/>
  <c r="R105" i="2"/>
  <c r="P105" i="2"/>
  <c r="S105" i="2"/>
  <c r="T105" i="2"/>
  <c r="U105" i="2"/>
  <c r="V105" i="2"/>
  <c r="W105" i="2"/>
  <c r="X105" i="2"/>
  <c r="Y105" i="2"/>
  <c r="Z105" i="2"/>
  <c r="Q105" i="2"/>
  <c r="D105" i="2"/>
  <c r="K105" i="2"/>
  <c r="FI104" i="2"/>
  <c r="FA104" i="2"/>
  <c r="ES104" i="2"/>
  <c r="EK104" i="2"/>
  <c r="EC104" i="2"/>
  <c r="EB104" i="2"/>
  <c r="EA104" i="2"/>
  <c r="DZ104" i="2"/>
  <c r="DY104" i="2"/>
  <c r="DX104" i="2"/>
  <c r="DW104" i="2"/>
  <c r="DV104" i="2"/>
  <c r="DU104" i="2"/>
  <c r="DM104" i="2"/>
  <c r="CG104" i="2"/>
  <c r="BZ104" i="2"/>
  <c r="BS104" i="2"/>
  <c r="BC104" i="2"/>
  <c r="AZ104" i="2"/>
  <c r="AS104" i="2"/>
  <c r="R104" i="2"/>
  <c r="P104" i="2"/>
  <c r="S104" i="2"/>
  <c r="T104" i="2"/>
  <c r="U104" i="2"/>
  <c r="V104" i="2"/>
  <c r="W104" i="2"/>
  <c r="X104" i="2"/>
  <c r="Y104" i="2"/>
  <c r="Z104" i="2"/>
  <c r="Q104" i="2"/>
  <c r="D104" i="2"/>
  <c r="K104" i="2"/>
  <c r="HJ103" i="2"/>
  <c r="GL103" i="2"/>
  <c r="FI103" i="2"/>
  <c r="FA103" i="2"/>
  <c r="ES103" i="2"/>
  <c r="EK103" i="2"/>
  <c r="EC103" i="2"/>
  <c r="EB103" i="2"/>
  <c r="EA103" i="2"/>
  <c r="DZ103" i="2"/>
  <c r="DY103" i="2"/>
  <c r="DX103" i="2"/>
  <c r="DW103" i="2"/>
  <c r="DV103" i="2"/>
  <c r="DU103" i="2"/>
  <c r="DM103" i="2"/>
  <c r="CG103" i="2"/>
  <c r="BZ103" i="2"/>
  <c r="BS103" i="2"/>
  <c r="BC103" i="2"/>
  <c r="AZ103" i="2"/>
  <c r="AS103" i="2"/>
  <c r="R103" i="2"/>
  <c r="P103" i="2"/>
  <c r="S103" i="2"/>
  <c r="T103" i="2"/>
  <c r="U103" i="2"/>
  <c r="V103" i="2"/>
  <c r="W103" i="2"/>
  <c r="X103" i="2"/>
  <c r="Y103" i="2"/>
  <c r="Z103" i="2"/>
  <c r="Q103" i="2"/>
  <c r="D103" i="2"/>
  <c r="K103" i="2"/>
  <c r="HJ102" i="2"/>
  <c r="FI102" i="2"/>
  <c r="FA102" i="2"/>
  <c r="ES102" i="2"/>
  <c r="EK102" i="2"/>
  <c r="EC102" i="2"/>
  <c r="EB102" i="2"/>
  <c r="EA102" i="2"/>
  <c r="DZ102" i="2"/>
  <c r="DY102" i="2"/>
  <c r="DX102" i="2"/>
  <c r="DW102" i="2"/>
  <c r="DV102" i="2"/>
  <c r="DU102" i="2"/>
  <c r="DM102" i="2"/>
  <c r="CG102" i="2"/>
  <c r="BZ102" i="2"/>
  <c r="BS102" i="2"/>
  <c r="BC102" i="2"/>
  <c r="AZ102" i="2"/>
  <c r="AS102" i="2"/>
  <c r="R102" i="2"/>
  <c r="P102" i="2"/>
  <c r="S102" i="2"/>
  <c r="T102" i="2"/>
  <c r="U102" i="2"/>
  <c r="V102" i="2"/>
  <c r="W102" i="2"/>
  <c r="X102" i="2"/>
  <c r="Y102" i="2"/>
  <c r="Z102" i="2"/>
  <c r="Q102" i="2"/>
  <c r="D102" i="2"/>
  <c r="K102" i="2"/>
  <c r="FI101" i="2"/>
  <c r="FA101" i="2"/>
  <c r="ES101" i="2"/>
  <c r="EK101" i="2"/>
  <c r="EC101" i="2"/>
  <c r="EB101" i="2"/>
  <c r="EA101" i="2"/>
  <c r="DZ101" i="2"/>
  <c r="DY101" i="2"/>
  <c r="DX101" i="2"/>
  <c r="DW101" i="2"/>
  <c r="DV101" i="2"/>
  <c r="DU101" i="2"/>
  <c r="DM101" i="2"/>
  <c r="CG101" i="2"/>
  <c r="BZ101" i="2"/>
  <c r="BS101" i="2"/>
  <c r="BC101" i="2"/>
  <c r="AZ101" i="2"/>
  <c r="AS101" i="2"/>
  <c r="R101" i="2"/>
  <c r="P101" i="2"/>
  <c r="S101" i="2"/>
  <c r="T101" i="2"/>
  <c r="U101" i="2"/>
  <c r="V101" i="2"/>
  <c r="W101" i="2"/>
  <c r="X101" i="2"/>
  <c r="Y101" i="2"/>
  <c r="Z101" i="2"/>
  <c r="Q101" i="2"/>
  <c r="D101" i="2"/>
  <c r="K101" i="2"/>
  <c r="HJ100" i="2"/>
  <c r="GL100" i="2"/>
  <c r="FI100" i="2"/>
  <c r="FA100" i="2"/>
  <c r="ES100" i="2"/>
  <c r="EK100" i="2"/>
  <c r="EC100" i="2"/>
  <c r="EB100" i="2"/>
  <c r="EA100" i="2"/>
  <c r="DZ100" i="2"/>
  <c r="DY100" i="2"/>
  <c r="DX100" i="2"/>
  <c r="DW100" i="2"/>
  <c r="DV100" i="2"/>
  <c r="DU100" i="2"/>
  <c r="DM100" i="2"/>
  <c r="CG100" i="2"/>
  <c r="BZ100" i="2"/>
  <c r="BS100" i="2"/>
  <c r="BC100" i="2"/>
  <c r="AZ100" i="2"/>
  <c r="AS100" i="2"/>
  <c r="R100" i="2"/>
  <c r="P100" i="2"/>
  <c r="S100" i="2"/>
  <c r="T100" i="2"/>
  <c r="U100" i="2"/>
  <c r="V100" i="2"/>
  <c r="W100" i="2"/>
  <c r="X100" i="2"/>
  <c r="Y100" i="2"/>
  <c r="Z100" i="2"/>
  <c r="Q100" i="2"/>
  <c r="D100" i="2"/>
  <c r="K100" i="2"/>
  <c r="FI99" i="2"/>
  <c r="FA99" i="2"/>
  <c r="ES99" i="2"/>
  <c r="EK99" i="2"/>
  <c r="EC99" i="2"/>
  <c r="EB99" i="2"/>
  <c r="EA99" i="2"/>
  <c r="DZ99" i="2"/>
  <c r="DY99" i="2"/>
  <c r="DX99" i="2"/>
  <c r="DW99" i="2"/>
  <c r="DV99" i="2"/>
  <c r="DU99" i="2"/>
  <c r="DM99" i="2"/>
  <c r="CG99" i="2"/>
  <c r="BZ99" i="2"/>
  <c r="BS99" i="2"/>
  <c r="BC99" i="2"/>
  <c r="AZ99" i="2"/>
  <c r="AS99" i="2"/>
  <c r="R99" i="2"/>
  <c r="P99" i="2"/>
  <c r="S99" i="2"/>
  <c r="T99" i="2"/>
  <c r="U99" i="2"/>
  <c r="V99" i="2"/>
  <c r="W99" i="2"/>
  <c r="X99" i="2"/>
  <c r="Y99" i="2"/>
  <c r="Z99" i="2"/>
  <c r="Q99" i="2"/>
  <c r="D99" i="2"/>
  <c r="K99" i="2"/>
  <c r="FI98" i="2"/>
  <c r="FA98" i="2"/>
  <c r="ES98" i="2"/>
  <c r="EK98" i="2"/>
  <c r="EC98" i="2"/>
  <c r="EB98" i="2"/>
  <c r="EA98" i="2"/>
  <c r="DZ98" i="2"/>
  <c r="DY98" i="2"/>
  <c r="DX98" i="2"/>
  <c r="DW98" i="2"/>
  <c r="DV98" i="2"/>
  <c r="DU98" i="2"/>
  <c r="DM98" i="2"/>
  <c r="CG98" i="2"/>
  <c r="BZ98" i="2"/>
  <c r="BS98" i="2"/>
  <c r="BC98" i="2"/>
  <c r="AZ98" i="2"/>
  <c r="AS98" i="2"/>
  <c r="R98" i="2"/>
  <c r="P98" i="2"/>
  <c r="S98" i="2"/>
  <c r="T98" i="2"/>
  <c r="U98" i="2"/>
  <c r="V98" i="2"/>
  <c r="W98" i="2"/>
  <c r="X98" i="2"/>
  <c r="Y98" i="2"/>
  <c r="Z98" i="2"/>
  <c r="Q98" i="2"/>
  <c r="D98" i="2"/>
  <c r="K98" i="2"/>
  <c r="FI97" i="2"/>
  <c r="FA97" i="2"/>
  <c r="ES97" i="2"/>
  <c r="EK97" i="2"/>
  <c r="EC97" i="2"/>
  <c r="EB97" i="2"/>
  <c r="EA97" i="2"/>
  <c r="DZ97" i="2"/>
  <c r="DY97" i="2"/>
  <c r="DX97" i="2"/>
  <c r="DW97" i="2"/>
  <c r="DV97" i="2"/>
  <c r="DU97" i="2"/>
  <c r="DM97" i="2"/>
  <c r="CG97" i="2"/>
  <c r="BZ97" i="2"/>
  <c r="BS97" i="2"/>
  <c r="BC97" i="2"/>
  <c r="AZ97" i="2"/>
  <c r="AS97" i="2"/>
  <c r="R97" i="2"/>
  <c r="P97" i="2"/>
  <c r="S97" i="2"/>
  <c r="T97" i="2"/>
  <c r="U97" i="2"/>
  <c r="V97" i="2"/>
  <c r="W97" i="2"/>
  <c r="X97" i="2"/>
  <c r="Y97" i="2"/>
  <c r="Z97" i="2"/>
  <c r="Q97" i="2"/>
  <c r="D97" i="2"/>
  <c r="K97" i="2"/>
  <c r="GL96" i="2"/>
  <c r="FI96" i="2"/>
  <c r="FA96" i="2"/>
  <c r="ES96" i="2"/>
  <c r="EK96" i="2"/>
  <c r="EC96" i="2"/>
  <c r="EB96" i="2"/>
  <c r="EA96" i="2"/>
  <c r="DZ96" i="2"/>
  <c r="DY96" i="2"/>
  <c r="DX96" i="2"/>
  <c r="DW96" i="2"/>
  <c r="DV96" i="2"/>
  <c r="DU96" i="2"/>
  <c r="DM96" i="2"/>
  <c r="CG96" i="2"/>
  <c r="BZ96" i="2"/>
  <c r="BS96" i="2"/>
  <c r="BC96" i="2"/>
  <c r="AZ96" i="2"/>
  <c r="AS96" i="2"/>
  <c r="R96" i="2"/>
  <c r="P96" i="2"/>
  <c r="S96" i="2"/>
  <c r="T96" i="2"/>
  <c r="U96" i="2"/>
  <c r="V96" i="2"/>
  <c r="W96" i="2"/>
  <c r="X96" i="2"/>
  <c r="Y96" i="2"/>
  <c r="Z96" i="2"/>
  <c r="Q96" i="2"/>
  <c r="D96" i="2"/>
  <c r="K96" i="2"/>
  <c r="FI95" i="2"/>
  <c r="FA95" i="2"/>
  <c r="ES95" i="2"/>
  <c r="EK95" i="2"/>
  <c r="EC95" i="2"/>
  <c r="EB95" i="2"/>
  <c r="EA95" i="2"/>
  <c r="DZ95" i="2"/>
  <c r="DY95" i="2"/>
  <c r="DX95" i="2"/>
  <c r="DW95" i="2"/>
  <c r="DV95" i="2"/>
  <c r="DU95" i="2"/>
  <c r="DM95" i="2"/>
  <c r="CG95" i="2"/>
  <c r="BZ95" i="2"/>
  <c r="BS95" i="2"/>
  <c r="BC95" i="2"/>
  <c r="AZ95" i="2"/>
  <c r="AS95" i="2"/>
  <c r="R95" i="2"/>
  <c r="P95" i="2"/>
  <c r="S95" i="2"/>
  <c r="T95" i="2"/>
  <c r="U95" i="2"/>
  <c r="V95" i="2"/>
  <c r="W95" i="2"/>
  <c r="X95" i="2"/>
  <c r="Y95" i="2"/>
  <c r="Z95" i="2"/>
  <c r="Q95" i="2"/>
  <c r="D95" i="2"/>
  <c r="K95" i="2"/>
  <c r="FI94" i="2"/>
  <c r="FA94" i="2"/>
  <c r="ES94" i="2"/>
  <c r="EK94" i="2"/>
  <c r="EC94" i="2"/>
  <c r="EB94" i="2"/>
  <c r="EA94" i="2"/>
  <c r="DZ94" i="2"/>
  <c r="DY94" i="2"/>
  <c r="DX94" i="2"/>
  <c r="DW94" i="2"/>
  <c r="DV94" i="2"/>
  <c r="DU94" i="2"/>
  <c r="DM94" i="2"/>
  <c r="CG94" i="2"/>
  <c r="BZ94" i="2"/>
  <c r="BS94" i="2"/>
  <c r="BC94" i="2"/>
  <c r="AZ94" i="2"/>
  <c r="AS94" i="2"/>
  <c r="R94" i="2"/>
  <c r="P94" i="2"/>
  <c r="S94" i="2"/>
  <c r="T94" i="2"/>
  <c r="U94" i="2"/>
  <c r="V94" i="2"/>
  <c r="W94" i="2"/>
  <c r="X94" i="2"/>
  <c r="Y94" i="2"/>
  <c r="Z94" i="2"/>
  <c r="Q94" i="2"/>
  <c r="D94" i="2"/>
  <c r="K94" i="2"/>
  <c r="FI93" i="2"/>
  <c r="FA93" i="2"/>
  <c r="ES93" i="2"/>
  <c r="EK93" i="2"/>
  <c r="EC93" i="2"/>
  <c r="EB93" i="2"/>
  <c r="EA93" i="2"/>
  <c r="DZ93" i="2"/>
  <c r="DY93" i="2"/>
  <c r="DX93" i="2"/>
  <c r="DW93" i="2"/>
  <c r="DV93" i="2"/>
  <c r="DU93" i="2"/>
  <c r="DM93" i="2"/>
  <c r="CG93" i="2"/>
  <c r="BZ93" i="2"/>
  <c r="BS93" i="2"/>
  <c r="BC93" i="2"/>
  <c r="AZ93" i="2"/>
  <c r="AS93" i="2"/>
  <c r="R93" i="2"/>
  <c r="P93" i="2"/>
  <c r="S93" i="2"/>
  <c r="T93" i="2"/>
  <c r="U93" i="2"/>
  <c r="V93" i="2"/>
  <c r="W93" i="2"/>
  <c r="X93" i="2"/>
  <c r="Y93" i="2"/>
  <c r="Z93" i="2"/>
  <c r="Q93" i="2"/>
  <c r="D93" i="2"/>
  <c r="K93" i="2"/>
  <c r="FI92" i="2"/>
  <c r="FA92" i="2"/>
  <c r="ES92" i="2"/>
  <c r="EK92" i="2"/>
  <c r="EC92" i="2"/>
  <c r="EB92" i="2"/>
  <c r="EA92" i="2"/>
  <c r="DZ92" i="2"/>
  <c r="DY92" i="2"/>
  <c r="DX92" i="2"/>
  <c r="DW92" i="2"/>
  <c r="DV92" i="2"/>
  <c r="DU92" i="2"/>
  <c r="DM92" i="2"/>
  <c r="CG92" i="2"/>
  <c r="BZ92" i="2"/>
  <c r="BS92" i="2"/>
  <c r="BC92" i="2"/>
  <c r="AZ92" i="2"/>
  <c r="AS92" i="2"/>
  <c r="R92" i="2"/>
  <c r="P92" i="2"/>
  <c r="S92" i="2"/>
  <c r="T92" i="2"/>
  <c r="U92" i="2"/>
  <c r="V92" i="2"/>
  <c r="W92" i="2"/>
  <c r="X92" i="2"/>
  <c r="Y92" i="2"/>
  <c r="Z92" i="2"/>
  <c r="Q92" i="2"/>
  <c r="D92" i="2"/>
  <c r="K92" i="2"/>
  <c r="HJ91" i="2"/>
  <c r="GL91" i="2"/>
  <c r="FI91" i="2"/>
  <c r="FA91" i="2"/>
  <c r="ES91" i="2"/>
  <c r="EK91" i="2"/>
  <c r="EC91" i="2"/>
  <c r="EB91" i="2"/>
  <c r="EA91" i="2"/>
  <c r="DZ91" i="2"/>
  <c r="DY91" i="2"/>
  <c r="DX91" i="2"/>
  <c r="DW91" i="2"/>
  <c r="DV91" i="2"/>
  <c r="DU91" i="2"/>
  <c r="DM91" i="2"/>
  <c r="CG91" i="2"/>
  <c r="BZ91" i="2"/>
  <c r="BS91" i="2"/>
  <c r="BC91" i="2"/>
  <c r="AZ91" i="2"/>
  <c r="AS91" i="2"/>
  <c r="R91" i="2"/>
  <c r="P91" i="2"/>
  <c r="S91" i="2"/>
  <c r="T91" i="2"/>
  <c r="U91" i="2"/>
  <c r="V91" i="2"/>
  <c r="W91" i="2"/>
  <c r="X91" i="2"/>
  <c r="Y91" i="2"/>
  <c r="Z91" i="2"/>
  <c r="Q91" i="2"/>
  <c r="D91" i="2"/>
  <c r="K91" i="2"/>
  <c r="FI90" i="2"/>
  <c r="FA90" i="2"/>
  <c r="ES90" i="2"/>
  <c r="EK90" i="2"/>
  <c r="EC90" i="2"/>
  <c r="EB90" i="2"/>
  <c r="EA90" i="2"/>
  <c r="DZ90" i="2"/>
  <c r="DY90" i="2"/>
  <c r="DX90" i="2"/>
  <c r="DW90" i="2"/>
  <c r="DV90" i="2"/>
  <c r="DU90" i="2"/>
  <c r="DM90" i="2"/>
  <c r="CG90" i="2"/>
  <c r="BZ90" i="2"/>
  <c r="BS90" i="2"/>
  <c r="BC90" i="2"/>
  <c r="AZ90" i="2"/>
  <c r="AS90" i="2"/>
  <c r="R90" i="2"/>
  <c r="P90" i="2"/>
  <c r="S90" i="2"/>
  <c r="T90" i="2"/>
  <c r="U90" i="2"/>
  <c r="V90" i="2"/>
  <c r="W90" i="2"/>
  <c r="X90" i="2"/>
  <c r="Y90" i="2"/>
  <c r="Z90" i="2"/>
  <c r="Q90" i="2"/>
  <c r="D90" i="2"/>
  <c r="K90" i="2"/>
  <c r="FI89" i="2"/>
  <c r="FA89" i="2"/>
  <c r="ES89" i="2"/>
  <c r="EK89" i="2"/>
  <c r="EC89" i="2"/>
  <c r="EB89" i="2"/>
  <c r="EA89" i="2"/>
  <c r="DZ89" i="2"/>
  <c r="DY89" i="2"/>
  <c r="DX89" i="2"/>
  <c r="DW89" i="2"/>
  <c r="DV89" i="2"/>
  <c r="DU89" i="2"/>
  <c r="DM89" i="2"/>
  <c r="CG89" i="2"/>
  <c r="BZ89" i="2"/>
  <c r="BS89" i="2"/>
  <c r="BC89" i="2"/>
  <c r="AZ89" i="2"/>
  <c r="AS89" i="2"/>
  <c r="R89" i="2"/>
  <c r="P89" i="2"/>
  <c r="S89" i="2"/>
  <c r="T89" i="2"/>
  <c r="U89" i="2"/>
  <c r="V89" i="2"/>
  <c r="W89" i="2"/>
  <c r="X89" i="2"/>
  <c r="Y89" i="2"/>
  <c r="Z89" i="2"/>
  <c r="Q89" i="2"/>
  <c r="D89" i="2"/>
  <c r="K89" i="2"/>
  <c r="FI88" i="2"/>
  <c r="FA88" i="2"/>
  <c r="ES88" i="2"/>
  <c r="EK88" i="2"/>
  <c r="EC88" i="2"/>
  <c r="EB88" i="2"/>
  <c r="EA88" i="2"/>
  <c r="DZ88" i="2"/>
  <c r="DY88" i="2"/>
  <c r="DX88" i="2"/>
  <c r="DW88" i="2"/>
  <c r="DV88" i="2"/>
  <c r="DU88" i="2"/>
  <c r="DM88" i="2"/>
  <c r="CG88" i="2"/>
  <c r="BZ88" i="2"/>
  <c r="BS88" i="2"/>
  <c r="BC88" i="2"/>
  <c r="AZ88" i="2"/>
  <c r="AS88" i="2"/>
  <c r="R88" i="2"/>
  <c r="P88" i="2"/>
  <c r="S88" i="2"/>
  <c r="T88" i="2"/>
  <c r="U88" i="2"/>
  <c r="V88" i="2"/>
  <c r="W88" i="2"/>
  <c r="X88" i="2"/>
  <c r="Y88" i="2"/>
  <c r="Z88" i="2"/>
  <c r="Q88" i="2"/>
  <c r="D88" i="2"/>
  <c r="K88" i="2"/>
  <c r="HJ87" i="2"/>
  <c r="GL87" i="2"/>
  <c r="FI87" i="2"/>
  <c r="FA87" i="2"/>
  <c r="ES87" i="2"/>
  <c r="EK87" i="2"/>
  <c r="EC87" i="2"/>
  <c r="EB87" i="2"/>
  <c r="EA87" i="2"/>
  <c r="DZ87" i="2"/>
  <c r="DY87" i="2"/>
  <c r="DX87" i="2"/>
  <c r="DW87" i="2"/>
  <c r="DV87" i="2"/>
  <c r="DU87" i="2"/>
  <c r="DM87" i="2"/>
  <c r="CG87" i="2"/>
  <c r="BZ87" i="2"/>
  <c r="BS87" i="2"/>
  <c r="BC87" i="2"/>
  <c r="AZ87" i="2"/>
  <c r="AS87" i="2"/>
  <c r="R87" i="2"/>
  <c r="P87" i="2"/>
  <c r="S87" i="2"/>
  <c r="T87" i="2"/>
  <c r="U87" i="2"/>
  <c r="V87" i="2"/>
  <c r="W87" i="2"/>
  <c r="X87" i="2"/>
  <c r="Y87" i="2"/>
  <c r="Z87" i="2"/>
  <c r="Q87" i="2"/>
  <c r="D87" i="2"/>
  <c r="K87" i="2"/>
  <c r="FI86" i="2"/>
  <c r="FA86" i="2"/>
  <c r="ES86" i="2"/>
  <c r="EK86" i="2"/>
  <c r="EC86" i="2"/>
  <c r="EB86" i="2"/>
  <c r="EA86" i="2"/>
  <c r="DZ86" i="2"/>
  <c r="DY86" i="2"/>
  <c r="DX86" i="2"/>
  <c r="DW86" i="2"/>
  <c r="DV86" i="2"/>
  <c r="DU86" i="2"/>
  <c r="DM86" i="2"/>
  <c r="CG86" i="2"/>
  <c r="BZ86" i="2"/>
  <c r="BS86" i="2"/>
  <c r="BC86" i="2"/>
  <c r="AZ86" i="2"/>
  <c r="AS86" i="2"/>
  <c r="R86" i="2"/>
  <c r="P86" i="2"/>
  <c r="S86" i="2"/>
  <c r="T86" i="2"/>
  <c r="U86" i="2"/>
  <c r="V86" i="2"/>
  <c r="W86" i="2"/>
  <c r="X86" i="2"/>
  <c r="Y86" i="2"/>
  <c r="Z86" i="2"/>
  <c r="Q86" i="2"/>
  <c r="D86" i="2"/>
  <c r="K86" i="2"/>
  <c r="FI85" i="2"/>
  <c r="FA85" i="2"/>
  <c r="ES85" i="2"/>
  <c r="EK85" i="2"/>
  <c r="EC85" i="2"/>
  <c r="EB85" i="2"/>
  <c r="EA85" i="2"/>
  <c r="DZ85" i="2"/>
  <c r="DY85" i="2"/>
  <c r="DX85" i="2"/>
  <c r="DW85" i="2"/>
  <c r="DV85" i="2"/>
  <c r="DU85" i="2"/>
  <c r="DM85" i="2"/>
  <c r="CG85" i="2"/>
  <c r="BZ85" i="2"/>
  <c r="BS85" i="2"/>
  <c r="BC85" i="2"/>
  <c r="AZ85" i="2"/>
  <c r="AS85" i="2"/>
  <c r="R85" i="2"/>
  <c r="P85" i="2"/>
  <c r="S85" i="2"/>
  <c r="T85" i="2"/>
  <c r="U85" i="2"/>
  <c r="V85" i="2"/>
  <c r="W85" i="2"/>
  <c r="X85" i="2"/>
  <c r="Y85" i="2"/>
  <c r="Z85" i="2"/>
  <c r="Q85" i="2"/>
  <c r="D85" i="2"/>
  <c r="K85" i="2"/>
  <c r="FI84" i="2"/>
  <c r="FA84" i="2"/>
  <c r="ES84" i="2"/>
  <c r="EK84" i="2"/>
  <c r="EC84" i="2"/>
  <c r="EB84" i="2"/>
  <c r="EA84" i="2"/>
  <c r="DZ84" i="2"/>
  <c r="DY84" i="2"/>
  <c r="DX84" i="2"/>
  <c r="DW84" i="2"/>
  <c r="DV84" i="2"/>
  <c r="DU84" i="2"/>
  <c r="DM84" i="2"/>
  <c r="CG84" i="2"/>
  <c r="BZ84" i="2"/>
  <c r="BS84" i="2"/>
  <c r="BC84" i="2"/>
  <c r="AZ84" i="2"/>
  <c r="AS84" i="2"/>
  <c r="R84" i="2"/>
  <c r="P84" i="2"/>
  <c r="S84" i="2"/>
  <c r="T84" i="2"/>
  <c r="U84" i="2"/>
  <c r="V84" i="2"/>
  <c r="W84" i="2"/>
  <c r="X84" i="2"/>
  <c r="Y84" i="2"/>
  <c r="Z84" i="2"/>
  <c r="Q84" i="2"/>
  <c r="D84" i="2"/>
  <c r="K84" i="2"/>
  <c r="FI83" i="2"/>
  <c r="FA83" i="2"/>
  <c r="ES83" i="2"/>
  <c r="EK83" i="2"/>
  <c r="EC83" i="2"/>
  <c r="EB83" i="2"/>
  <c r="EA83" i="2"/>
  <c r="DZ83" i="2"/>
  <c r="DY83" i="2"/>
  <c r="DX83" i="2"/>
  <c r="DW83" i="2"/>
  <c r="DV83" i="2"/>
  <c r="DU83" i="2"/>
  <c r="DM83" i="2"/>
  <c r="CG83" i="2"/>
  <c r="BZ83" i="2"/>
  <c r="BS83" i="2"/>
  <c r="BC83" i="2"/>
  <c r="AZ83" i="2"/>
  <c r="AS83" i="2"/>
  <c r="R83" i="2"/>
  <c r="P83" i="2"/>
  <c r="S83" i="2"/>
  <c r="T83" i="2"/>
  <c r="U83" i="2"/>
  <c r="V83" i="2"/>
  <c r="W83" i="2"/>
  <c r="X83" i="2"/>
  <c r="Y83" i="2"/>
  <c r="Z83" i="2"/>
  <c r="Q83" i="2"/>
  <c r="D83" i="2"/>
  <c r="K83" i="2"/>
  <c r="HJ82" i="2"/>
  <c r="GL82" i="2"/>
  <c r="FI82" i="2"/>
  <c r="FA82" i="2"/>
  <c r="ES82" i="2"/>
  <c r="EK82" i="2"/>
  <c r="EC82" i="2"/>
  <c r="EB82" i="2"/>
  <c r="EA82" i="2"/>
  <c r="DZ82" i="2"/>
  <c r="DY82" i="2"/>
  <c r="DX82" i="2"/>
  <c r="DW82" i="2"/>
  <c r="DV82" i="2"/>
  <c r="DU82" i="2"/>
  <c r="DM82" i="2"/>
  <c r="CG82" i="2"/>
  <c r="BZ82" i="2"/>
  <c r="BS82" i="2"/>
  <c r="BC82" i="2"/>
  <c r="AZ82" i="2"/>
  <c r="AS82" i="2"/>
  <c r="R82" i="2"/>
  <c r="P82" i="2"/>
  <c r="S82" i="2"/>
  <c r="T82" i="2"/>
  <c r="U82" i="2"/>
  <c r="V82" i="2"/>
  <c r="W82" i="2"/>
  <c r="X82" i="2"/>
  <c r="Y82" i="2"/>
  <c r="Z82" i="2"/>
  <c r="Q82" i="2"/>
  <c r="D82" i="2"/>
  <c r="K82" i="2"/>
  <c r="BC81" i="2"/>
  <c r="AZ81" i="2"/>
  <c r="AS81" i="2"/>
  <c r="D81" i="2"/>
  <c r="K81" i="2"/>
  <c r="BC80" i="2"/>
  <c r="AZ80" i="2"/>
  <c r="AS80" i="2"/>
  <c r="D80" i="2"/>
  <c r="K80" i="2"/>
  <c r="BC79" i="2"/>
  <c r="AZ79" i="2"/>
  <c r="AS79" i="2"/>
  <c r="D79" i="2"/>
  <c r="K79" i="2"/>
  <c r="BC78" i="2"/>
  <c r="AZ78" i="2"/>
  <c r="AS78" i="2"/>
  <c r="D78" i="2"/>
  <c r="K78" i="2"/>
  <c r="BC77" i="2"/>
  <c r="AZ77" i="2"/>
  <c r="AS77" i="2"/>
  <c r="D77" i="2"/>
  <c r="K77" i="2"/>
  <c r="BC76" i="2"/>
  <c r="AZ76" i="2"/>
  <c r="AS76" i="2"/>
  <c r="D76" i="2"/>
  <c r="K76" i="2"/>
  <c r="BC75" i="2"/>
  <c r="AZ75" i="2"/>
  <c r="AS75" i="2"/>
  <c r="D75" i="2"/>
  <c r="K75" i="2"/>
  <c r="BC74" i="2"/>
  <c r="AZ74" i="2"/>
  <c r="AS74" i="2"/>
  <c r="D74" i="2"/>
  <c r="K74" i="2"/>
  <c r="BC73" i="2"/>
  <c r="AZ73" i="2"/>
  <c r="AW73" i="2"/>
  <c r="AS73" i="2"/>
  <c r="D73" i="2"/>
  <c r="K73" i="2"/>
  <c r="BC72" i="2"/>
  <c r="AZ72" i="2"/>
  <c r="AW72" i="2"/>
  <c r="AS72" i="2"/>
  <c r="D72" i="2"/>
  <c r="K72" i="2"/>
  <c r="BC71" i="2"/>
  <c r="AZ71" i="2"/>
  <c r="AW71" i="2"/>
  <c r="AS71" i="2"/>
  <c r="D71" i="2"/>
  <c r="K71" i="2"/>
  <c r="BC70" i="2"/>
  <c r="AZ70" i="2"/>
  <c r="AW70" i="2"/>
  <c r="AS70" i="2"/>
  <c r="D70" i="2"/>
  <c r="K70" i="2"/>
  <c r="BC69" i="2"/>
  <c r="AZ69" i="2"/>
  <c r="AW69" i="2"/>
  <c r="AS69" i="2"/>
  <c r="D69" i="2"/>
  <c r="K69" i="2"/>
  <c r="BC68" i="2"/>
  <c r="AZ68" i="2"/>
  <c r="AW68" i="2"/>
  <c r="AS68" i="2"/>
  <c r="D68" i="2"/>
  <c r="K68" i="2"/>
  <c r="BC67" i="2"/>
  <c r="AZ67" i="2"/>
  <c r="AW67" i="2"/>
  <c r="AS67" i="2"/>
  <c r="D67" i="2"/>
  <c r="K67" i="2"/>
  <c r="BC66" i="2"/>
  <c r="AZ66" i="2"/>
  <c r="AW66" i="2"/>
  <c r="AS66" i="2"/>
  <c r="D66" i="2"/>
  <c r="K66" i="2"/>
  <c r="BC65" i="2"/>
  <c r="AZ65" i="2"/>
  <c r="AW65" i="2"/>
  <c r="AS65" i="2"/>
  <c r="D65" i="2"/>
  <c r="K65" i="2"/>
  <c r="BC64" i="2"/>
  <c r="AZ64" i="2"/>
  <c r="AW64" i="2"/>
  <c r="AS64" i="2"/>
  <c r="D64" i="2"/>
  <c r="K64" i="2"/>
  <c r="BC63" i="2"/>
  <c r="AZ63" i="2"/>
  <c r="AW63" i="2"/>
  <c r="AS63" i="2"/>
  <c r="D63" i="2"/>
  <c r="K63" i="2"/>
  <c r="BC62" i="2"/>
  <c r="AZ62" i="2"/>
  <c r="AW62" i="2"/>
  <c r="AS62" i="2"/>
  <c r="D62" i="2"/>
  <c r="K62" i="2"/>
  <c r="BC61" i="2"/>
  <c r="AZ61" i="2"/>
  <c r="AW61" i="2"/>
  <c r="AS61" i="2"/>
  <c r="D61" i="2"/>
  <c r="K61" i="2"/>
  <c r="BC60" i="2"/>
  <c r="AZ60" i="2"/>
  <c r="AW60" i="2"/>
  <c r="AS60" i="2"/>
  <c r="BC59" i="2"/>
  <c r="AZ59" i="2"/>
  <c r="AW59" i="2"/>
  <c r="AS59" i="2"/>
  <c r="BC58" i="2"/>
  <c r="AZ58" i="2"/>
  <c r="AW58" i="2"/>
  <c r="AS58" i="2"/>
  <c r="BC57" i="2"/>
  <c r="AZ57" i="2"/>
  <c r="AW57" i="2"/>
  <c r="AS57" i="2"/>
  <c r="BC56" i="2"/>
  <c r="AZ56" i="2"/>
  <c r="AW56" i="2"/>
  <c r="AS56" i="2"/>
  <c r="BC55" i="2"/>
  <c r="AZ55" i="2"/>
  <c r="AW55" i="2"/>
  <c r="AS55" i="2"/>
  <c r="BC54" i="2"/>
  <c r="AZ54" i="2"/>
  <c r="AW54" i="2"/>
  <c r="AS54" i="2"/>
  <c r="BC53" i="2"/>
  <c r="AZ53" i="2"/>
  <c r="AW53" i="2"/>
  <c r="AS53" i="2"/>
  <c r="BC52" i="2"/>
  <c r="AZ52" i="2"/>
  <c r="AW52" i="2"/>
  <c r="AS52" i="2"/>
  <c r="BC51" i="2"/>
  <c r="AZ51" i="2"/>
  <c r="AW51" i="2"/>
  <c r="AS51" i="2"/>
  <c r="BC50" i="2"/>
  <c r="AZ50" i="2"/>
  <c r="AW50" i="2"/>
  <c r="AS50" i="2"/>
  <c r="BC49" i="2"/>
  <c r="AZ49" i="2"/>
  <c r="AW49" i="2"/>
  <c r="AS49" i="2"/>
  <c r="BC48" i="2"/>
  <c r="AZ48" i="2"/>
  <c r="AW48" i="2"/>
  <c r="AS48" i="2"/>
  <c r="BC47" i="2"/>
  <c r="AZ47" i="2"/>
  <c r="AW47" i="2"/>
  <c r="AS47" i="2"/>
  <c r="BC46" i="2"/>
  <c r="AZ46" i="2"/>
  <c r="AW46" i="2"/>
  <c r="AS46" i="2"/>
  <c r="BC45" i="2"/>
  <c r="AZ45" i="2"/>
  <c r="AW45" i="2"/>
  <c r="AS45" i="2"/>
  <c r="BC44" i="2"/>
  <c r="AZ44" i="2"/>
  <c r="AW44" i="2"/>
  <c r="AS44" i="2"/>
  <c r="BC43" i="2"/>
  <c r="AZ43" i="2"/>
  <c r="AW43" i="2"/>
  <c r="AS43" i="2"/>
  <c r="BC42" i="2"/>
  <c r="AZ42" i="2"/>
  <c r="AW42" i="2"/>
  <c r="AS42" i="2"/>
  <c r="BC41" i="2"/>
  <c r="AZ41" i="2"/>
  <c r="AW41" i="2"/>
  <c r="AS41" i="2"/>
  <c r="BC40" i="2"/>
  <c r="AZ40" i="2"/>
  <c r="AW40" i="2"/>
  <c r="AS40" i="2"/>
  <c r="BC39" i="2"/>
  <c r="AZ39" i="2"/>
  <c r="AW39" i="2"/>
  <c r="AS39" i="2"/>
  <c r="BC38" i="2"/>
  <c r="AZ38" i="2"/>
  <c r="AW38" i="2"/>
  <c r="AS38" i="2"/>
  <c r="BC37" i="2"/>
  <c r="AZ37" i="2"/>
  <c r="AW37" i="2"/>
  <c r="AS37" i="2"/>
  <c r="BC36" i="2"/>
  <c r="AZ36" i="2"/>
  <c r="AW36" i="2"/>
  <c r="AS36" i="2"/>
  <c r="BC35" i="2"/>
  <c r="AZ35" i="2"/>
  <c r="AW35" i="2"/>
  <c r="AS35" i="2"/>
  <c r="BC34" i="2"/>
  <c r="AZ34" i="2"/>
  <c r="AW34" i="2"/>
  <c r="AS34" i="2"/>
  <c r="BC33" i="2"/>
  <c r="AZ33" i="2"/>
  <c r="AW33" i="2"/>
  <c r="AS33" i="2"/>
  <c r="BC32" i="2"/>
  <c r="AZ32" i="2"/>
  <c r="AW32" i="2"/>
  <c r="AS32" i="2"/>
  <c r="BC31" i="2"/>
  <c r="AZ31" i="2"/>
  <c r="AW31" i="2"/>
  <c r="AS31" i="2"/>
  <c r="BC30" i="2"/>
  <c r="AZ30" i="2"/>
  <c r="AW30" i="2"/>
  <c r="AS30" i="2"/>
  <c r="BC29" i="2"/>
  <c r="AZ29" i="2"/>
  <c r="AW29" i="2"/>
  <c r="AS29" i="2"/>
  <c r="BC28" i="2"/>
  <c r="AZ28" i="2"/>
  <c r="AW28" i="2"/>
  <c r="AS28" i="2"/>
  <c r="BC27" i="2"/>
  <c r="AZ27" i="2"/>
  <c r="AW27" i="2"/>
  <c r="AS27" i="2"/>
  <c r="BC26" i="2"/>
  <c r="AZ26" i="2"/>
  <c r="AW26" i="2"/>
  <c r="AZ25" i="2"/>
  <c r="AW25" i="2"/>
  <c r="AS22" i="2"/>
  <c r="DC19" i="2"/>
  <c r="CX19" i="2"/>
  <c r="CS19" i="2"/>
  <c r="CN19" i="2"/>
  <c r="DC18" i="2"/>
  <c r="CX18" i="2"/>
  <c r="CS18" i="2"/>
  <c r="CN18" i="2"/>
  <c r="DC17" i="2"/>
  <c r="CX17" i="2"/>
  <c r="CS17" i="2"/>
  <c r="CN17" i="2"/>
  <c r="DC16" i="2"/>
  <c r="CX16" i="2"/>
  <c r="CS16" i="2"/>
  <c r="CN16" i="2"/>
  <c r="DC15" i="2"/>
  <c r="CX15" i="2"/>
  <c r="CS15" i="2"/>
  <c r="CN15" i="2"/>
  <c r="DC14" i="2"/>
  <c r="CX14" i="2"/>
  <c r="CS14" i="2"/>
  <c r="CN14" i="2"/>
  <c r="DC13" i="2"/>
  <c r="CX13" i="2"/>
  <c r="CS13" i="2"/>
  <c r="CN13" i="2"/>
  <c r="DC12" i="2"/>
  <c r="CX12" i="2"/>
  <c r="CS12" i="2"/>
  <c r="CN12" i="2"/>
  <c r="BH12" i="2"/>
  <c r="AS12" i="2"/>
  <c r="DC11" i="2"/>
  <c r="CX11" i="2"/>
  <c r="CS11" i="2"/>
  <c r="CN11" i="2"/>
  <c r="DC10" i="2"/>
  <c r="CX10" i="2"/>
  <c r="CS10" i="2"/>
  <c r="CN10" i="2"/>
  <c r="BH10" i="2"/>
  <c r="DC9" i="2"/>
  <c r="CX9" i="2"/>
  <c r="CS9" i="2"/>
  <c r="CN9" i="2"/>
  <c r="BH9" i="2"/>
  <c r="DC8" i="2"/>
  <c r="CX8" i="2"/>
  <c r="CS8" i="2"/>
  <c r="CN8" i="2"/>
  <c r="EC6" i="2"/>
  <c r="EB6" i="2"/>
  <c r="EA6" i="2"/>
  <c r="DZ6" i="2"/>
  <c r="DY6" i="2"/>
  <c r="DX6" i="2"/>
  <c r="DW6" i="2"/>
  <c r="DV6" i="2"/>
  <c r="AY6" i="2"/>
  <c r="AX6" i="2"/>
  <c r="AW6" i="2"/>
  <c r="AV6" i="2"/>
  <c r="B13" i="72"/>
  <c r="B12" i="72"/>
  <c r="B11" i="72"/>
  <c r="B10" i="72"/>
  <c r="B9" i="72"/>
  <c r="B8" i="72"/>
  <c r="B7" i="72"/>
  <c r="E6" i="72"/>
</calcChain>
</file>

<file path=xl/sharedStrings.xml><?xml version="1.0" encoding="utf-8"?>
<sst xmlns="http://schemas.openxmlformats.org/spreadsheetml/2006/main" count="444" uniqueCount="224">
  <si>
    <t>Factor price national income</t>
  </si>
  <si>
    <t>Capital component of factor price natinal income</t>
  </si>
  <si>
    <t>verif</t>
  </si>
  <si>
    <t>Employers payroll taxes</t>
  </si>
  <si>
    <t>Compensation of employees</t>
  </si>
  <si>
    <t>Employees social contributions</t>
  </si>
  <si>
    <t>Gross fiscal income</t>
  </si>
  <si>
    <t>Employees contribution rate</t>
  </si>
  <si>
    <t>Fiscal reported income</t>
  </si>
  <si>
    <t>Fiscal reported income + CSG deductible</t>
  </si>
  <si>
    <t>CSG deductible</t>
  </si>
  <si>
    <t>Other</t>
  </si>
  <si>
    <t>Shares (% of compensation of employees)</t>
  </si>
  <si>
    <t>Fiscal income (individuals)</t>
  </si>
  <si>
    <t>Fiscal income (tax units)</t>
  </si>
  <si>
    <t>Pre-tax national income (individuals)</t>
  </si>
  <si>
    <t>P0-50 (individuals)</t>
  </si>
  <si>
    <t>P50-90 (individuals)</t>
  </si>
  <si>
    <t>P90-100 (individuals)</t>
  </si>
  <si>
    <t>P99-100 (individuals)</t>
  </si>
  <si>
    <t>P0-50 (tax units)</t>
  </si>
  <si>
    <t>P50-90 (tax units)</t>
  </si>
  <si>
    <t>P90-100 (tax units)</t>
  </si>
  <si>
    <t>P99-100 (tax units)</t>
  </si>
  <si>
    <t>P0-50 (fiscal income)</t>
  </si>
  <si>
    <t>P50-90 (fiscal income)</t>
  </si>
  <si>
    <t>P90-100 (fiscal income)</t>
  </si>
  <si>
    <t>P99-100 (fiscal income)</t>
  </si>
  <si>
    <t>P90-99</t>
  </si>
  <si>
    <t>Wages and pensions</t>
  </si>
  <si>
    <t>Mixed income</t>
  </si>
  <si>
    <t>Rents</t>
  </si>
  <si>
    <t>All</t>
  </si>
  <si>
    <t>average pre-tax national income 2012</t>
  </si>
  <si>
    <t>Bottom 50</t>
  </si>
  <si>
    <t>P0-P40</t>
  </si>
  <si>
    <t>Middle 40</t>
  </si>
  <si>
    <t>Top 10</t>
  </si>
  <si>
    <t>Top 1</t>
  </si>
  <si>
    <t>Top 10-1</t>
  </si>
  <si>
    <t>P40-P50</t>
  </si>
  <si>
    <t>P50-P60</t>
  </si>
  <si>
    <t>P70-80</t>
  </si>
  <si>
    <t>P95-99</t>
  </si>
  <si>
    <t>P99.9-100</t>
  </si>
  <si>
    <t>P80-90</t>
  </si>
  <si>
    <t>year</t>
  </si>
  <si>
    <t>Pre-tax national income (equal split individuals)</t>
  </si>
  <si>
    <t>P99-99.5</t>
  </si>
  <si>
    <t>P0-P30</t>
  </si>
  <si>
    <t>P60-70</t>
  </si>
  <si>
    <t>Capital Income</t>
  </si>
  <si>
    <t>Financial income</t>
  </si>
  <si>
    <t>Rents + Financial income</t>
  </si>
  <si>
    <t>P99-100 (equal split)</t>
  </si>
  <si>
    <t>equal split individuals</t>
  </si>
  <si>
    <t>taux CSG deduc</t>
  </si>
  <si>
    <t xml:space="preserve">Taxable dividends, interest, rents and profits </t>
  </si>
  <si>
    <t>share of capital into factor price national income</t>
  </si>
  <si>
    <t>Corporate income tax</t>
  </si>
  <si>
    <t>Retained earnings</t>
  </si>
  <si>
    <t>Tax exempt income (life insurance, imputed rents and interest from savings accounts)</t>
  </si>
  <si>
    <t>Decomposition of capital income share (% of factor price national income)</t>
  </si>
  <si>
    <t>incl.
Income paid to pensions and insurance</t>
  </si>
  <si>
    <t>incl.
Other tax-exempt income (imputed rents and interests</t>
  </si>
  <si>
    <t>Individualized incomes (non equal split)</t>
  </si>
  <si>
    <t>Age</t>
  </si>
  <si>
    <t xml:space="preserve">Age income profile by age </t>
  </si>
  <si>
    <t>Top 1 -0,1</t>
  </si>
  <si>
    <t>labor (equal split)</t>
  </si>
  <si>
    <t>from DINA(Distrib) TB10</t>
  </si>
  <si>
    <t>labor (individuals)</t>
  </si>
  <si>
    <t>incl. Top 0.001%</t>
  </si>
  <si>
    <t>incl. Top 0.01%</t>
  </si>
  <si>
    <t>incl. Top 0.1%</t>
  </si>
  <si>
    <t>incl. Top 1%</t>
  </si>
  <si>
    <t xml:space="preserve">Top 10% </t>
  </si>
  <si>
    <t>Middle 40%</t>
  </si>
  <si>
    <t>Bottom 50%</t>
  </si>
  <si>
    <t>Full Population</t>
  </si>
  <si>
    <t>Income share</t>
  </si>
  <si>
    <t>Average income</t>
  </si>
  <si>
    <t>Income threshold</t>
  </si>
  <si>
    <t>Number of adults</t>
  </si>
  <si>
    <t>Income                          group</t>
  </si>
  <si>
    <t>P0-50 (individualized)</t>
  </si>
  <si>
    <t>P50-90  (individualized)</t>
  </si>
  <si>
    <t>P90-100  (individualized)</t>
  </si>
  <si>
    <t>P99-100  (individualized)</t>
  </si>
  <si>
    <t>P0-50 (equal split)</t>
  </si>
  <si>
    <t>P50-90 (equal split)</t>
  </si>
  <si>
    <t>P90-100 (equal split)</t>
  </si>
  <si>
    <t>smoothed over 23+</t>
  </si>
  <si>
    <t>21 and 22 not smoothed</t>
  </si>
  <si>
    <t>Proportion of women among 25-60 yo</t>
  </si>
  <si>
    <t>Share of women among women</t>
  </si>
  <si>
    <t>Share of women among all 25-60 yo</t>
  </si>
  <si>
    <t>Decomposition of employees compensation</t>
  </si>
  <si>
    <t>Gender income ratio for some years</t>
  </si>
  <si>
    <t>Gender labor income ratio for some years</t>
  </si>
  <si>
    <t>Gender capital income ratio for some years</t>
  </si>
  <si>
    <t>Share of capital income</t>
  </si>
  <si>
    <t>Bottom 50% income composition (in% national income)</t>
  </si>
  <si>
    <t>Middle 40% income composition (in% national income)</t>
  </si>
  <si>
    <t>Top 10-1% income composition (in% national income)</t>
  </si>
  <si>
    <t>Top 10% income composition (in% national income)</t>
  </si>
  <si>
    <t>Top 1% income composition (in% national income)</t>
  </si>
  <si>
    <t>Top 0.1% income composition (in% national income)</t>
  </si>
  <si>
    <t>Top 1-0,1% income composition (in% national income)</t>
  </si>
  <si>
    <t>Income composition by year (Graphs F30 to F33)</t>
  </si>
  <si>
    <t>Income composition by income groups  (labor, capital, mixed income)</t>
  </si>
  <si>
    <t>Income composition by income groups  (labor vs capital)</t>
  </si>
  <si>
    <t>US equal split individuals</t>
  </si>
  <si>
    <t>US Pre-tax national income (equal split individuals)</t>
  </si>
  <si>
    <t xml:space="preserve">France </t>
  </si>
  <si>
    <t>US ($)</t>
  </si>
  <si>
    <t>1$ =</t>
  </si>
  <si>
    <t>en PPP euro 2012</t>
  </si>
  <si>
    <t>Source: OCDE</t>
  </si>
  <si>
    <t>US (PPP euro)</t>
  </si>
  <si>
    <t>Gender inequality</t>
  </si>
  <si>
    <t>Gender income ratio (pretax labor income)</t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</si>
  <si>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 xml:space="preserve">: This table reports statistics on the distribution of income in France in 2013.  The unit is the adult individual (20-year-old and over; income of married couples is splitted into two). Income corresponds to national income. Fractiles are defined relative to the total number of adult individuals in the population. </t>
    </r>
    <r>
      <rPr>
        <u/>
        <sz val="12"/>
        <rFont val="Arial"/>
        <family val="2"/>
      </rPr>
      <t>Source</t>
    </r>
    <r>
      <rPr>
        <sz val="12"/>
        <rFont val="Arial"/>
        <family val="2"/>
      </rPr>
      <t>: Appendix Table B1.</t>
    </r>
  </si>
  <si>
    <t>bottom 50%</t>
  </si>
  <si>
    <t>Per adult national income (2014 euros)</t>
  </si>
  <si>
    <t>Per adult national income (2014 $)</t>
  </si>
  <si>
    <t>Per adult national income (2014 euro PPP)</t>
  </si>
  <si>
    <t>en PPP euro 2014</t>
  </si>
  <si>
    <t>a=</t>
  </si>
  <si>
    <t>b=</t>
  </si>
  <si>
    <t>year for share=50%</t>
  </si>
  <si>
    <t>ratio France/US (per adult)</t>
  </si>
  <si>
    <t>ratio France/US (per capita)</t>
  </si>
  <si>
    <t>Share of men among men</t>
  </si>
  <si>
    <t>Share of women and men with labor factor income&gt;0 among 25-60 y.o</t>
  </si>
  <si>
    <t>Levels 2013 in PPP € 2014</t>
  </si>
  <si>
    <t>Inter and intra generational inequality (equal-split pretax income)</t>
  </si>
  <si>
    <t>Age-Income Ratio for some years (Equal-split pretax income)</t>
  </si>
  <si>
    <t>Age-labor Income Ratio for some years (Equal-split pretax income)</t>
  </si>
  <si>
    <t>Age-capital Income Ratio for some years (Equal-splitpretax income)</t>
  </si>
  <si>
    <t>GARBINTI-GOUPILLE-PIKETTY 2016 DINA APPENDIX DATA</t>
  </si>
  <si>
    <t>This database supports our paper "Inequality Dynamics in France, 1900-2014: Eviden from Distributional National Accounts"</t>
  </si>
  <si>
    <t>Main tables and figures</t>
  </si>
  <si>
    <t>Main Tables</t>
  </si>
  <si>
    <t>Main Figures</t>
  </si>
  <si>
    <t>F1: The uneven rise of per adult national income in France, 1900-2014 (€ 2014)</t>
  </si>
  <si>
    <t>F2: Top 10% income share, France 1900-2013: long-run fall in inequality</t>
  </si>
  <si>
    <t>F3: Income shares in France 1900-2013: rise of lower and middle classes</t>
  </si>
  <si>
    <t xml:space="preserve">F4: Top 1% income share in France:long-run fall but upward trend since 1980s </t>
  </si>
  <si>
    <t xml:space="preserve">F5: Rising top income inequality in France, 1983-2013 </t>
  </si>
  <si>
    <t>F6: Top 0.1% income share in France 1970-2013</t>
  </si>
  <si>
    <t xml:space="preserve">F7: Top 0.01% income share in France 1970-2013 </t>
  </si>
  <si>
    <t xml:space="preserve">F8: Top labor incomes vs top capital incomes in France, 1983-2013 </t>
  </si>
  <si>
    <t xml:space="preserve">F9: Income shares in France: national income vs fiscal income series </t>
  </si>
  <si>
    <t xml:space="preserve">F10: Income shares: equal-split-adults vs tax-units series </t>
  </si>
  <si>
    <t>F11: Top 10% income share: total income vs labor income inequality</t>
  </si>
  <si>
    <t>F12: Top 1% income share: the fall of top capital incomes</t>
  </si>
  <si>
    <t>F13: Income composition by income level, France 2012</t>
  </si>
  <si>
    <t>The long run picture</t>
  </si>
  <si>
    <t>The role of capital and wealth concentration</t>
  </si>
  <si>
    <t>Labor income and age profile</t>
  </si>
  <si>
    <t>Labor income: the limited decline in gender inequality</t>
  </si>
  <si>
    <t>France vs US and the bottom 50%</t>
  </si>
  <si>
    <t>Labor income</t>
  </si>
  <si>
    <t>Total income</t>
  </si>
  <si>
    <t>Wealth</t>
  </si>
  <si>
    <t>Capital income</t>
  </si>
  <si>
    <t>P90-100</t>
  </si>
  <si>
    <t>P99-100</t>
  </si>
  <si>
    <t>F16: Age-Income profile in France by age, 1970-2012</t>
  </si>
  <si>
    <t>F17: Age-Labor income profile in France by age, 1970-2012</t>
  </si>
  <si>
    <t>F18: Age-Capital income profile in France by age, 1970-2012</t>
  </si>
  <si>
    <t xml:space="preserve">F19: Income concentration by age group, France 1970-2012 </t>
  </si>
  <si>
    <t>F20: Gender gap by age, France 2012</t>
  </si>
  <si>
    <t xml:space="preserve">F21: Gender gap by age, France 1970-2012 </t>
  </si>
  <si>
    <t>F22: Labor market participation by gender,  France 1970-2012</t>
  </si>
  <si>
    <t>F23: Share of women in fractiles of top labor incomes in France, 1970-2012</t>
  </si>
  <si>
    <t xml:space="preserve">F24: Income shares in France: equal-split income vs individual income </t>
  </si>
  <si>
    <t xml:space="preserve">F25: Top 10 % income shares: France vs US, 1910-2013 </t>
  </si>
  <si>
    <t xml:space="preserve">F26: Top 1 % income shares: France vs US, 1910-2013 </t>
  </si>
  <si>
    <t xml:space="preserve">F27: Top 10 % and bottom 50% income shares: France vs US, 1910-2013 </t>
  </si>
  <si>
    <t>Table 1 : Income thresholds and income shares in France, 2013</t>
  </si>
  <si>
    <t>Table 1: Income thresholds and income shares in France, 2013</t>
  </si>
  <si>
    <t>Last update: June 30th, 2016</t>
  </si>
  <si>
    <t xml:space="preserve">F14: Top 10% share: income vs wealth </t>
  </si>
  <si>
    <t xml:space="preserve">F15: Top 1% share: income vs wealth </t>
  </si>
  <si>
    <t>Vérif si peut-être supprimé car lien avec graph désormais en App C</t>
  </si>
  <si>
    <t>TOP 10%</t>
  </si>
  <si>
    <t>USA</t>
  </si>
  <si>
    <t>France</t>
  </si>
  <si>
    <t>wages and pensions</t>
  </si>
  <si>
    <t>Top 10-1%</t>
  </si>
  <si>
    <t>Top 1%</t>
  </si>
  <si>
    <t>Top 0.1%</t>
  </si>
  <si>
    <t>Top 1-0.1%</t>
  </si>
  <si>
    <t>Top 10%</t>
  </si>
  <si>
    <t>Gender inequality for pretax labor income among individuals</t>
  </si>
  <si>
    <t>Proportion of women in</t>
  </si>
  <si>
    <t xml:space="preserve"> top 50%</t>
  </si>
  <si>
    <t xml:space="preserve"> top 10%</t>
  </si>
  <si>
    <t>top 1%</t>
  </si>
  <si>
    <t xml:space="preserve">top 0.1% </t>
  </si>
  <si>
    <t>20-39 years old</t>
  </si>
  <si>
    <t>P0-50</t>
  </si>
  <si>
    <t>P50-90</t>
  </si>
  <si>
    <t>P99.5-100</t>
  </si>
  <si>
    <t>40-59 years old</t>
  </si>
  <si>
    <t>+60 years old</t>
  </si>
  <si>
    <t>P0-10</t>
  </si>
  <si>
    <t>P99.99-100</t>
  </si>
  <si>
    <t>P99.999-100</t>
  </si>
  <si>
    <t>20-29</t>
  </si>
  <si>
    <t>30-39</t>
  </si>
  <si>
    <t>40-49</t>
  </si>
  <si>
    <t>50-59</t>
  </si>
  <si>
    <t>60-69</t>
  </si>
  <si>
    <t>70-79</t>
  </si>
  <si>
    <t>&gt;80 yo</t>
  </si>
  <si>
    <t>P0-30</t>
  </si>
  <si>
    <t>P30-40</t>
  </si>
  <si>
    <t>P40-50</t>
  </si>
  <si>
    <t>P50-60</t>
  </si>
  <si>
    <t>P90-95</t>
  </si>
  <si>
    <t>P99.5-99.9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</si>
</sst>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0.0%"/>
    <numFmt numFmtId="165" formatCode="General_)"/>
    <numFmt numFmtId="166" formatCode="#,##0.000"/>
    <numFmt numFmtId="167" formatCode="#,##0.0"/>
    <numFmt numFmtId="168" formatCode="#,##0.00__;\-#,##0.00__;#,##0.00__;@__"/>
    <numFmt numFmtId="169" formatCode="&quot;$&quot;#,##0_);\(&quot;$&quot;#,##0\)"/>
    <numFmt numFmtId="170" formatCode="_ * #,##0.00_ ;_ * \-#,##0.00_ ;_ * &quot;-&quot;??_ ;_ @_ "/>
    <numFmt numFmtId="171" formatCode="_ * #,##0.00_)\ _€_ ;_ * \(#,##0.00\)\ _€_ ;_ * &quot;-&quot;??_)\ _€_ ;_ @_ "/>
    <numFmt numFmtId="172" formatCode="\$#,##0\ ;\(\$#,##0\)"/>
    <numFmt numFmtId="173" formatCode="&quot;$&quot;#,##0"/>
    <numFmt numFmtId="174" formatCode="0.0"/>
    <numFmt numFmtId="175" formatCode="#,##0\ &quot;€&quot;"/>
    <numFmt numFmtId="176" formatCode="_-* #,##0\ _€_-;\-* #,##0\ _€_-;_-* &quot;-&quot;??\ _€_-;_-@_-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7"/>
      <name val="Helvetic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6"/>
      <color indexed="24"/>
      <name val="Arial"/>
      <family val="2"/>
    </font>
    <font>
      <b/>
      <sz val="10"/>
      <name val="Arial"/>
      <family val="2"/>
    </font>
    <font>
      <u/>
      <sz val="10"/>
      <color indexed="36"/>
      <name val="Arial"/>
      <family val="2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5F9F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22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165" fontId="11" fillId="0" borderId="0">
      <alignment vertical="top"/>
    </xf>
    <xf numFmtId="0" fontId="12" fillId="20" borderId="20" applyNumberFormat="0" applyAlignment="0" applyProtection="0"/>
    <xf numFmtId="0" fontId="13" fillId="21" borderId="21" applyNumberFormat="0" applyAlignment="0" applyProtection="0"/>
    <xf numFmtId="3" fontId="14" fillId="0" borderId="0" applyFill="0" applyBorder="0">
      <alignment horizontal="right" vertical="top"/>
    </xf>
    <xf numFmtId="166" fontId="14" fillId="0" borderId="0" applyFill="0" applyBorder="0">
      <alignment horizontal="right" vertical="top"/>
    </xf>
    <xf numFmtId="3" fontId="14" fillId="0" borderId="0" applyFill="0" applyBorder="0">
      <alignment horizontal="right" vertical="top"/>
    </xf>
    <xf numFmtId="167" fontId="11" fillId="0" borderId="0" applyFont="0" applyFill="0" applyBorder="0">
      <alignment horizontal="right" vertical="top"/>
    </xf>
    <xf numFmtId="168" fontId="14" fillId="0" borderId="0" applyFont="0" applyFill="0" applyBorder="0" applyAlignment="0" applyProtection="0">
      <alignment horizontal="right" vertical="top"/>
    </xf>
    <xf numFmtId="166" fontId="14" fillId="0" borderId="0">
      <alignment horizontal="right" vertical="top"/>
    </xf>
    <xf numFmtId="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0" fillId="8" borderId="0" applyNumberFormat="0" applyBorder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171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6" fillId="22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" fillId="0" borderId="0"/>
    <xf numFmtId="0" fontId="5" fillId="0" borderId="0"/>
    <xf numFmtId="0" fontId="27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9" fillId="0" borderId="26" applyNumberFormat="0" applyFill="0" applyAlignment="0" applyProtection="0"/>
    <xf numFmtId="1" fontId="11" fillId="0" borderId="0">
      <alignment vertical="top" wrapText="1"/>
    </xf>
    <xf numFmtId="1" fontId="30" fillId="0" borderId="0" applyFill="0" applyBorder="0" applyProtection="0"/>
    <xf numFmtId="1" fontId="29" fillId="0" borderId="0" applyFont="0" applyFill="0" applyBorder="0" applyProtection="0">
      <alignment vertical="center"/>
    </xf>
    <xf numFmtId="1" fontId="31" fillId="0" borderId="0">
      <alignment horizontal="right" vertical="top"/>
    </xf>
    <xf numFmtId="0" fontId="32" fillId="0" borderId="0"/>
    <xf numFmtId="1" fontId="14" fillId="0" borderId="0" applyNumberFormat="0" applyFill="0" applyBorder="0">
      <alignment vertical="top"/>
    </xf>
    <xf numFmtId="0" fontId="2" fillId="23" borderId="27" applyNumberFormat="0" applyFont="0" applyAlignment="0" applyProtection="0"/>
    <xf numFmtId="0" fontId="33" fillId="20" borderId="28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35" fillId="0" borderId="11">
      <alignment horizontal="center"/>
    </xf>
    <xf numFmtId="49" fontId="14" fillId="0" borderId="0" applyFill="0" applyBorder="0" applyAlignment="0" applyProtection="0">
      <alignment vertical="top"/>
    </xf>
    <xf numFmtId="0" fontId="36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" fontId="38" fillId="0" borderId="0">
      <alignment vertical="top" wrapText="1"/>
    </xf>
    <xf numFmtId="43" fontId="3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91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/>
    <xf numFmtId="1" fontId="0" fillId="0" borderId="2" xfId="0" applyNumberFormat="1" applyBorder="1"/>
    <xf numFmtId="1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9" fontId="0" fillId="0" borderId="11" xfId="0" applyNumberFormat="1" applyBorder="1"/>
    <xf numFmtId="1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9" fontId="0" fillId="2" borderId="11" xfId="0" applyNumberFormat="1" applyFill="1" applyBorder="1"/>
    <xf numFmtId="9" fontId="0" fillId="2" borderId="0" xfId="0" applyNumberFormat="1" applyFill="1"/>
    <xf numFmtId="9" fontId="0" fillId="3" borderId="0" xfId="0" applyNumberFormat="1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9" fontId="0" fillId="2" borderId="0" xfId="0" applyNumberForma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1" fillId="4" borderId="0" xfId="0" applyFont="1" applyFill="1"/>
    <xf numFmtId="0" fontId="0" fillId="4" borderId="0" xfId="0" applyFill="1"/>
    <xf numFmtId="164" fontId="0" fillId="0" borderId="0" xfId="3" applyNumberFormat="1" applyFont="1" applyAlignment="1">
      <alignment horizontal="center" vertical="center"/>
    </xf>
    <xf numFmtId="9" fontId="0" fillId="0" borderId="0" xfId="0" applyNumberFormat="1" applyFill="1" applyBorder="1"/>
    <xf numFmtId="1" fontId="0" fillId="0" borderId="0" xfId="0" applyNumberFormat="1" applyFill="1" applyAlignment="1">
      <alignment horizontal="center" vertical="center"/>
    </xf>
    <xf numFmtId="9" fontId="0" fillId="0" borderId="11" xfId="0" applyNumberFormat="1" applyFill="1" applyBorder="1"/>
    <xf numFmtId="9" fontId="0" fillId="0" borderId="0" xfId="3" applyFont="1" applyBorder="1" applyAlignment="1">
      <alignment horizontal="center"/>
    </xf>
    <xf numFmtId="9" fontId="0" fillId="0" borderId="2" xfId="3" applyNumberFormat="1" applyFont="1" applyBorder="1"/>
    <xf numFmtId="1" fontId="0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0" fillId="3" borderId="0" xfId="0" applyFill="1" applyBorder="1"/>
    <xf numFmtId="0" fontId="0" fillId="3" borderId="2" xfId="0" applyFill="1" applyBorder="1"/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9" fontId="0" fillId="2" borderId="1" xfId="0" applyNumberFormat="1" applyFill="1" applyBorder="1"/>
    <xf numFmtId="9" fontId="0" fillId="2" borderId="0" xfId="0" applyNumberFormat="1" applyFill="1" applyBorder="1"/>
    <xf numFmtId="9" fontId="0" fillId="2" borderId="2" xfId="0" applyNumberFormat="1" applyFill="1" applyBorder="1"/>
    <xf numFmtId="9" fontId="0" fillId="3" borderId="1" xfId="0" applyNumberFormat="1" applyFill="1" applyBorder="1"/>
    <xf numFmtId="9" fontId="0" fillId="3" borderId="0" xfId="0" applyNumberFormat="1" applyFill="1" applyBorder="1"/>
    <xf numFmtId="9" fontId="0" fillId="3" borderId="2" xfId="0" applyNumberFormat="1" applyFill="1" applyBorder="1"/>
    <xf numFmtId="9" fontId="0" fillId="3" borderId="3" xfId="0" applyNumberFormat="1" applyFill="1" applyBorder="1"/>
    <xf numFmtId="9" fontId="0" fillId="3" borderId="4" xfId="0" applyNumberFormat="1" applyFill="1" applyBorder="1"/>
    <xf numFmtId="9" fontId="0" fillId="3" borderId="5" xfId="0" applyNumberFormat="1" applyFill="1" applyBorder="1"/>
    <xf numFmtId="0" fontId="0" fillId="3" borderId="1" xfId="0" applyFill="1" applyBorder="1"/>
    <xf numFmtId="0" fontId="0" fillId="0" borderId="0" xfId="0" applyBorder="1" applyAlignment="1">
      <alignment horizontal="center" vertical="center" wrapText="1"/>
    </xf>
    <xf numFmtId="0" fontId="2" fillId="0" borderId="0" xfId="2" applyBorder="1"/>
    <xf numFmtId="9" fontId="0" fillId="3" borderId="3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0" fontId="15" fillId="0" borderId="0" xfId="66"/>
    <xf numFmtId="0" fontId="39" fillId="0" borderId="0" xfId="66" applyFont="1" applyAlignment="1">
      <alignment horizontal="center"/>
    </xf>
    <xf numFmtId="173" fontId="2" fillId="0" borderId="0" xfId="66" quotePrefix="1" applyNumberFormat="1" applyFont="1" applyBorder="1" applyAlignment="1">
      <alignment horizontal="center"/>
    </xf>
    <xf numFmtId="3" fontId="2" fillId="0" borderId="0" xfId="66" quotePrefix="1" applyNumberFormat="1" applyFont="1" applyBorder="1" applyAlignment="1">
      <alignment horizontal="center" wrapText="1"/>
    </xf>
    <xf numFmtId="3" fontId="2" fillId="0" borderId="0" xfId="66" applyNumberFormat="1" applyFont="1" applyBorder="1" applyAlignment="1">
      <alignment horizontal="center"/>
    </xf>
    <xf numFmtId="173" fontId="2" fillId="0" borderId="0" xfId="66" quotePrefix="1" applyNumberFormat="1" applyFont="1" applyAlignment="1">
      <alignment horizontal="center"/>
    </xf>
    <xf numFmtId="3" fontId="2" fillId="0" borderId="0" xfId="66" applyNumberFormat="1" applyFont="1" applyAlignment="1">
      <alignment horizontal="center"/>
    </xf>
    <xf numFmtId="0" fontId="42" fillId="0" borderId="0" xfId="66" applyFont="1" applyAlignment="1">
      <alignment horizontal="left"/>
    </xf>
    <xf numFmtId="174" fontId="15" fillId="0" borderId="0" xfId="66" applyNumberFormat="1"/>
    <xf numFmtId="164" fontId="43" fillId="0" borderId="0" xfId="66" quotePrefix="1" applyNumberFormat="1" applyFont="1" applyBorder="1" applyAlignment="1">
      <alignment horizontal="center" wrapText="1"/>
    </xf>
    <xf numFmtId="173" fontId="43" fillId="0" borderId="0" xfId="66" quotePrefix="1" applyNumberFormat="1" applyFont="1" applyBorder="1" applyAlignment="1">
      <alignment horizontal="center"/>
    </xf>
    <xf numFmtId="3" fontId="43" fillId="0" borderId="0" xfId="66" quotePrefix="1" applyNumberFormat="1" applyFont="1" applyBorder="1" applyAlignment="1">
      <alignment horizontal="center" wrapText="1"/>
    </xf>
    <xf numFmtId="3" fontId="43" fillId="0" borderId="0" xfId="66" applyNumberFormat="1" applyFont="1" applyBorder="1" applyAlignment="1">
      <alignment horizontal="center"/>
    </xf>
    <xf numFmtId="164" fontId="44" fillId="0" borderId="0" xfId="66" quotePrefix="1" applyNumberFormat="1" applyFont="1" applyBorder="1" applyAlignment="1">
      <alignment horizontal="center" wrapText="1"/>
    </xf>
    <xf numFmtId="175" fontId="44" fillId="0" borderId="0" xfId="66" quotePrefix="1" applyNumberFormat="1" applyFont="1" applyBorder="1" applyAlignment="1">
      <alignment horizontal="center"/>
    </xf>
    <xf numFmtId="3" fontId="44" fillId="0" borderId="0" xfId="66" quotePrefix="1" applyNumberFormat="1" applyFont="1" applyBorder="1" applyAlignment="1">
      <alignment horizontal="center" wrapText="1"/>
    </xf>
    <xf numFmtId="3" fontId="44" fillId="0" borderId="0" xfId="66" applyNumberFormat="1" applyFont="1" applyBorder="1" applyAlignment="1">
      <alignment horizontal="left"/>
    </xf>
    <xf numFmtId="175" fontId="43" fillId="0" borderId="0" xfId="66" quotePrefix="1" applyNumberFormat="1" applyFont="1" applyBorder="1" applyAlignment="1">
      <alignment horizontal="center" wrapText="1"/>
    </xf>
    <xf numFmtId="3" fontId="43" fillId="0" borderId="0" xfId="66" applyNumberFormat="1" applyFont="1" applyBorder="1" applyAlignment="1">
      <alignment horizontal="left"/>
    </xf>
    <xf numFmtId="164" fontId="43" fillId="0" borderId="0" xfId="66" quotePrefix="1" applyNumberFormat="1" applyFont="1" applyBorder="1" applyAlignment="1">
      <alignment horizontal="center"/>
    </xf>
    <xf numFmtId="3" fontId="43" fillId="0" borderId="0" xfId="66" quotePrefix="1" applyNumberFormat="1" applyFont="1" applyBorder="1" applyAlignment="1">
      <alignment horizontal="center"/>
    </xf>
    <xf numFmtId="0" fontId="43" fillId="0" borderId="0" xfId="66" applyFont="1" applyBorder="1" applyAlignment="1">
      <alignment horizontal="left" wrapText="1"/>
    </xf>
    <xf numFmtId="0" fontId="15" fillId="0" borderId="0" xfId="66" applyAlignment="1">
      <alignment vertical="center"/>
    </xf>
    <xf numFmtId="0" fontId="45" fillId="0" borderId="0" xfId="66" applyFont="1" applyBorder="1" applyAlignment="1">
      <alignment horizontal="center" vertical="center" wrapText="1"/>
    </xf>
    <xf numFmtId="0" fontId="45" fillId="0" borderId="0" xfId="66" applyFont="1" applyBorder="1" applyAlignment="1">
      <alignment horizontal="left"/>
    </xf>
    <xf numFmtId="0" fontId="45" fillId="0" borderId="32" xfId="66" applyFont="1" applyBorder="1" applyAlignment="1">
      <alignment horizontal="center" vertical="center" wrapText="1"/>
    </xf>
    <xf numFmtId="0" fontId="43" fillId="0" borderId="0" xfId="66" applyFont="1" applyBorder="1" applyAlignment="1">
      <alignment horizontal="center"/>
    </xf>
    <xf numFmtId="0" fontId="46" fillId="0" borderId="0" xfId="66" applyFont="1" applyBorder="1"/>
    <xf numFmtId="0" fontId="43" fillId="0" borderId="0" xfId="66" applyFont="1" applyAlignment="1">
      <alignment horizontal="center"/>
    </xf>
    <xf numFmtId="0" fontId="46" fillId="0" borderId="0" xfId="66" applyFont="1"/>
    <xf numFmtId="9" fontId="0" fillId="0" borderId="0" xfId="3" applyFont="1" applyFill="1" applyAlignment="1">
      <alignment horizontal="center" vertical="center"/>
    </xf>
    <xf numFmtId="9" fontId="0" fillId="3" borderId="0" xfId="3" applyFont="1" applyFill="1" applyBorder="1" applyAlignment="1">
      <alignment horizontal="center"/>
    </xf>
    <xf numFmtId="9" fontId="0" fillId="3" borderId="0" xfId="3" applyFont="1" applyFill="1" applyBorder="1" applyAlignment="1">
      <alignment horizontal="center" vertical="center"/>
    </xf>
    <xf numFmtId="9" fontId="0" fillId="2" borderId="0" xfId="3" applyFont="1" applyFill="1" applyBorder="1" applyAlignment="1">
      <alignment horizontal="center" vertical="center"/>
    </xf>
    <xf numFmtId="9" fontId="0" fillId="2" borderId="2" xfId="3" applyFont="1" applyFill="1" applyBorder="1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9" fontId="0" fillId="3" borderId="1" xfId="3" applyFont="1" applyFill="1" applyBorder="1" applyAlignment="1">
      <alignment horizontal="center" vertical="center"/>
    </xf>
    <xf numFmtId="9" fontId="0" fillId="3" borderId="2" xfId="3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0" fillId="2" borderId="0" xfId="3" applyNumberFormat="1" applyFont="1" applyFill="1" applyAlignment="1">
      <alignment horizontal="center" vertical="center"/>
    </xf>
    <xf numFmtId="164" fontId="0" fillId="3" borderId="0" xfId="3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2" borderId="1" xfId="3" applyNumberFormat="1" applyFont="1" applyFill="1" applyBorder="1" applyAlignment="1">
      <alignment horizontal="center" vertical="center"/>
    </xf>
    <xf numFmtId="164" fontId="0" fillId="2" borderId="0" xfId="3" applyNumberFormat="1" applyFont="1" applyFill="1" applyBorder="1" applyAlignment="1">
      <alignment horizontal="center" vertical="center"/>
    </xf>
    <xf numFmtId="164" fontId="0" fillId="2" borderId="2" xfId="3" applyNumberFormat="1" applyFont="1" applyFill="1" applyBorder="1" applyAlignment="1">
      <alignment horizontal="center" vertical="center"/>
    </xf>
    <xf numFmtId="164" fontId="0" fillId="3" borderId="1" xfId="3" applyNumberFormat="1" applyFont="1" applyFill="1" applyBorder="1" applyAlignment="1">
      <alignment horizontal="center" vertical="center"/>
    </xf>
    <xf numFmtId="164" fontId="0" fillId="3" borderId="0" xfId="3" applyNumberFormat="1" applyFont="1" applyFill="1" applyBorder="1" applyAlignment="1">
      <alignment horizontal="center" vertical="center"/>
    </xf>
    <xf numFmtId="164" fontId="0" fillId="3" borderId="2" xfId="3" applyNumberFormat="1" applyFont="1" applyFill="1" applyBorder="1" applyAlignment="1">
      <alignment horizontal="center" vertical="center"/>
    </xf>
    <xf numFmtId="0" fontId="0" fillId="3" borderId="31" xfId="0" applyFill="1" applyBorder="1"/>
    <xf numFmtId="0" fontId="0" fillId="3" borderId="30" xfId="0" applyFill="1" applyBorder="1"/>
    <xf numFmtId="0" fontId="0" fillId="3" borderId="29" xfId="0" applyFill="1" applyBorder="1"/>
    <xf numFmtId="164" fontId="0" fillId="0" borderId="1" xfId="3" applyNumberFormat="1" applyFont="1" applyFill="1" applyBorder="1" applyAlignment="1">
      <alignment horizontal="center" vertical="center"/>
    </xf>
    <xf numFmtId="164" fontId="0" fillId="0" borderId="0" xfId="3" applyNumberFormat="1" applyFont="1" applyFill="1" applyBorder="1" applyAlignment="1">
      <alignment horizontal="center" vertical="center"/>
    </xf>
    <xf numFmtId="164" fontId="0" fillId="0" borderId="2" xfId="3" applyNumberFormat="1" applyFont="1" applyFill="1" applyBorder="1" applyAlignment="1">
      <alignment horizontal="center" vertical="center"/>
    </xf>
    <xf numFmtId="0" fontId="1" fillId="24" borderId="0" xfId="0" applyFont="1" applyFill="1"/>
    <xf numFmtId="0" fontId="0" fillId="24" borderId="0" xfId="0" applyFill="1"/>
    <xf numFmtId="0" fontId="1" fillId="25" borderId="0" xfId="0" applyFont="1" applyFill="1"/>
    <xf numFmtId="0" fontId="0" fillId="25" borderId="0" xfId="0" applyFill="1"/>
    <xf numFmtId="1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3" fontId="0" fillId="0" borderId="18" xfId="0" applyNumberFormat="1" applyBorder="1" applyAlignment="1">
      <alignment horizontal="left" vertical="center"/>
    </xf>
    <xf numFmtId="164" fontId="0" fillId="0" borderId="0" xfId="3" applyNumberFormat="1" applyFont="1" applyBorder="1" applyAlignment="1">
      <alignment horizontal="center" vertical="center"/>
    </xf>
    <xf numFmtId="164" fontId="0" fillId="0" borderId="2" xfId="3" applyNumberFormat="1" applyFont="1" applyBorder="1" applyAlignment="1">
      <alignment horizontal="center" vertical="center"/>
    </xf>
    <xf numFmtId="164" fontId="0" fillId="0" borderId="1" xfId="3" applyNumberFormat="1" applyFont="1" applyBorder="1" applyAlignment="1">
      <alignment horizontal="center" vertical="center"/>
    </xf>
    <xf numFmtId="164" fontId="0" fillId="0" borderId="31" xfId="3" applyNumberFormat="1" applyFont="1" applyBorder="1" applyAlignment="1">
      <alignment horizontal="center" vertical="center"/>
    </xf>
    <xf numFmtId="164" fontId="0" fillId="0" borderId="30" xfId="3" applyNumberFormat="1" applyFont="1" applyBorder="1" applyAlignment="1">
      <alignment horizontal="center" vertical="center"/>
    </xf>
    <xf numFmtId="164" fontId="0" fillId="0" borderId="29" xfId="3" applyNumberFormat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/>
    </xf>
    <xf numFmtId="9" fontId="0" fillId="2" borderId="1" xfId="3" applyFont="1" applyFill="1" applyBorder="1" applyAlignment="1">
      <alignment horizontal="center" vertical="center"/>
    </xf>
    <xf numFmtId="9" fontId="0" fillId="3" borderId="31" xfId="3" applyFont="1" applyFill="1" applyBorder="1" applyAlignment="1">
      <alignment horizontal="center" vertical="center"/>
    </xf>
    <xf numFmtId="9" fontId="0" fillId="3" borderId="30" xfId="3" applyFont="1" applyFill="1" applyBorder="1" applyAlignment="1">
      <alignment horizontal="center" vertical="center"/>
    </xf>
    <xf numFmtId="9" fontId="0" fillId="3" borderId="29" xfId="3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9" fontId="0" fillId="0" borderId="0" xfId="3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8" xfId="115" applyNumberFormat="1" applyFont="1" applyBorder="1" applyAlignment="1">
      <alignment horizontal="center" vertical="center"/>
    </xf>
    <xf numFmtId="176" fontId="0" fillId="0" borderId="18" xfId="115" applyNumberFormat="1" applyFont="1" applyBorder="1" applyAlignment="1">
      <alignment horizontal="left" vertical="center"/>
    </xf>
    <xf numFmtId="0" fontId="0" fillId="2" borderId="0" xfId="0" applyFill="1" applyBorder="1"/>
    <xf numFmtId="0" fontId="4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7" borderId="0" xfId="0" applyFont="1" applyFill="1"/>
    <xf numFmtId="0" fontId="0" fillId="27" borderId="0" xfId="0" applyFill="1"/>
    <xf numFmtId="0" fontId="0" fillId="27" borderId="0" xfId="0" applyFill="1" applyBorder="1" applyAlignment="1">
      <alignment horizontal="center" vertical="center"/>
    </xf>
    <xf numFmtId="0" fontId="0" fillId="27" borderId="0" xfId="0" applyFill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0" xfId="3" applyFon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9" fontId="0" fillId="0" borderId="31" xfId="0" applyNumberFormat="1" applyFill="1" applyBorder="1" applyAlignment="1">
      <alignment horizontal="center" vertical="center"/>
    </xf>
    <xf numFmtId="9" fontId="0" fillId="0" borderId="30" xfId="3" applyFont="1" applyFill="1" applyBorder="1" applyAlignment="1">
      <alignment horizontal="center" vertical="center"/>
    </xf>
    <xf numFmtId="9" fontId="0" fillId="0" borderId="29" xfId="0" applyNumberFormat="1" applyFill="1" applyBorder="1" applyAlignment="1">
      <alignment horizontal="center" vertical="center"/>
    </xf>
    <xf numFmtId="9" fontId="0" fillId="0" borderId="1" xfId="3" applyFont="1" applyFill="1" applyBorder="1" applyAlignment="1">
      <alignment horizontal="center" vertical="center"/>
    </xf>
    <xf numFmtId="9" fontId="0" fillId="0" borderId="2" xfId="3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8" borderId="0" xfId="0" applyFill="1"/>
    <xf numFmtId="0" fontId="1" fillId="28" borderId="0" xfId="0" applyFont="1" applyFill="1"/>
    <xf numFmtId="0" fontId="0" fillId="0" borderId="0" xfId="0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9" fontId="49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0" xfId="115" applyNumberFormat="1" applyFont="1" applyAlignment="1">
      <alignment horizontal="center" vertic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9" fontId="0" fillId="0" borderId="30" xfId="0" applyNumberFormat="1" applyFill="1" applyBorder="1" applyAlignment="1">
      <alignment horizontal="center" vertical="center"/>
    </xf>
    <xf numFmtId="0" fontId="0" fillId="0" borderId="2" xfId="0" applyFill="1" applyBorder="1"/>
    <xf numFmtId="3" fontId="0" fillId="0" borderId="0" xfId="0" applyNumberFormat="1" applyAlignment="1">
      <alignment horizontal="center"/>
    </xf>
    <xf numFmtId="0" fontId="2" fillId="0" borderId="0" xfId="65"/>
    <xf numFmtId="0" fontId="50" fillId="29" borderId="0" xfId="67" applyFont="1" applyFill="1" applyBorder="1" applyAlignment="1">
      <alignment horizontal="center"/>
    </xf>
    <xf numFmtId="0" fontId="51" fillId="29" borderId="0" xfId="67" applyFont="1" applyFill="1" applyAlignment="1">
      <alignment horizontal="center"/>
    </xf>
    <xf numFmtId="0" fontId="40" fillId="29" borderId="0" xfId="67" applyFont="1" applyFill="1" applyBorder="1"/>
    <xf numFmtId="0" fontId="52" fillId="29" borderId="0" xfId="67" applyFont="1" applyFill="1" applyBorder="1" applyAlignment="1">
      <alignment horizontal="center"/>
    </xf>
    <xf numFmtId="0" fontId="40" fillId="29" borderId="37" xfId="67" applyFont="1" applyFill="1" applyBorder="1" applyAlignment="1">
      <alignment horizontal="center" vertical="center"/>
    </xf>
    <xf numFmtId="0" fontId="52" fillId="30" borderId="33" xfId="65" applyFont="1" applyFill="1" applyBorder="1" applyAlignment="1">
      <alignment horizontal="center"/>
    </xf>
    <xf numFmtId="0" fontId="2" fillId="0" borderId="0" xfId="64"/>
    <xf numFmtId="0" fontId="54" fillId="0" borderId="0" xfId="117" applyAlignment="1" applyProtection="1"/>
    <xf numFmtId="0" fontId="52" fillId="0" borderId="33" xfId="65" applyFont="1" applyBorder="1" applyAlignment="1">
      <alignment horizontal="center"/>
    </xf>
    <xf numFmtId="0" fontId="53" fillId="0" borderId="0" xfId="64" applyFont="1"/>
    <xf numFmtId="0" fontId="2" fillId="0" borderId="0" xfId="64" applyAlignment="1">
      <alignment wrapText="1"/>
    </xf>
    <xf numFmtId="0" fontId="52" fillId="0" borderId="0" xfId="65" applyFont="1" applyBorder="1" applyAlignment="1">
      <alignment horizont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76" fontId="0" fillId="0" borderId="0" xfId="115" applyNumberFormat="1" applyFont="1"/>
    <xf numFmtId="0" fontId="45" fillId="0" borderId="0" xfId="66" applyFont="1" applyAlignment="1">
      <alignment horizontal="center" vertical="center"/>
    </xf>
    <xf numFmtId="0" fontId="46" fillId="0" borderId="0" xfId="66" applyFont="1" applyAlignment="1">
      <alignment vertical="center"/>
    </xf>
    <xf numFmtId="0" fontId="40" fillId="0" borderId="13" xfId="66" quotePrefix="1" applyFont="1" applyBorder="1" applyAlignment="1">
      <alignment horizontal="left" vertical="center" wrapText="1"/>
    </xf>
    <xf numFmtId="0" fontId="40" fillId="0" borderId="14" xfId="66" quotePrefix="1" applyFont="1" applyBorder="1" applyAlignment="1">
      <alignment horizontal="left" vertical="center" wrapText="1"/>
    </xf>
    <xf numFmtId="0" fontId="40" fillId="0" borderId="15" xfId="66" quotePrefix="1" applyFont="1" applyBorder="1" applyAlignment="1">
      <alignment horizontal="left" vertical="center" wrapText="1"/>
    </xf>
    <xf numFmtId="0" fontId="40" fillId="0" borderId="1" xfId="66" quotePrefix="1" applyFont="1" applyBorder="1" applyAlignment="1">
      <alignment horizontal="left" vertical="center" wrapText="1"/>
    </xf>
    <xf numFmtId="0" fontId="40" fillId="0" borderId="0" xfId="66" quotePrefix="1" applyFont="1" applyBorder="1" applyAlignment="1">
      <alignment horizontal="left" vertical="center" wrapText="1"/>
    </xf>
    <xf numFmtId="0" fontId="40" fillId="0" borderId="2" xfId="66" quotePrefix="1" applyFont="1" applyBorder="1" applyAlignment="1">
      <alignment horizontal="left" vertical="center" wrapText="1"/>
    </xf>
    <xf numFmtId="0" fontId="40" fillId="0" borderId="31" xfId="66" quotePrefix="1" applyFont="1" applyBorder="1" applyAlignment="1">
      <alignment horizontal="left" vertical="center" wrapText="1"/>
    </xf>
    <xf numFmtId="0" fontId="40" fillId="0" borderId="30" xfId="66" quotePrefix="1" applyFont="1" applyBorder="1" applyAlignment="1">
      <alignment horizontal="left" vertical="center" wrapText="1"/>
    </xf>
    <xf numFmtId="0" fontId="40" fillId="0" borderId="29" xfId="66" quotePrefix="1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6" borderId="1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22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Bad" xfId="29"/>
    <cellStyle name="Bon" xfId="30"/>
    <cellStyle name="caché" xfId="31"/>
    <cellStyle name="Calculation" xfId="32"/>
    <cellStyle name="Check Cell" xfId="33"/>
    <cellStyle name="Comma 2" xfId="4"/>
    <cellStyle name="Comma 3" xfId="118"/>
    <cellStyle name="Comma 3 2" xfId="119"/>
    <cellStyle name="Comma(0)" xfId="34"/>
    <cellStyle name="Comma(3)" xfId="35"/>
    <cellStyle name="Comma[0]" xfId="36"/>
    <cellStyle name="Comma[1]" xfId="37"/>
    <cellStyle name="Comma[2]__" xfId="38"/>
    <cellStyle name="Comma[3]" xfId="39"/>
    <cellStyle name="Comma0" xfId="40"/>
    <cellStyle name="Currency0" xfId="41"/>
    <cellStyle name="Date" xfId="42"/>
    <cellStyle name="Dezimal_03-09-03" xfId="43"/>
    <cellStyle name="En-tête 1" xfId="44"/>
    <cellStyle name="En-tête 2" xfId="45"/>
    <cellStyle name="Explanatory Text" xfId="46"/>
    <cellStyle name="Financier0" xfId="47"/>
    <cellStyle name="Fixed" xfId="48"/>
    <cellStyle name="Followed Hyperlink_ALVAREDO_PIKETTY_May2009sent.xls Chart -1023" xfId="116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en hypertexte" xfId="117" builtinId="8"/>
    <cellStyle name="Lien hypertexte 2" xfId="55"/>
    <cellStyle name="Linked Cell" xfId="56"/>
    <cellStyle name="Milliers" xfId="115" builtinId="3"/>
    <cellStyle name="Milliers 2" xfId="57"/>
    <cellStyle name="Monétaire0" xfId="58"/>
    <cellStyle name="Motif" xfId="59"/>
    <cellStyle name="Neutral" xfId="60"/>
    <cellStyle name="Normaali_Eduskuntavaalit" xfId="61"/>
    <cellStyle name="Normal" xfId="0" builtinId="0"/>
    <cellStyle name="Normal 10" xfId="62"/>
    <cellStyle name="Normal 11" xfId="63"/>
    <cellStyle name="Normal 12" xfId="64"/>
    <cellStyle name="Normal 12 2" xfId="65"/>
    <cellStyle name="Normal 2" xfId="5"/>
    <cellStyle name="Normal 2 2" xfId="2"/>
    <cellStyle name="Normal 2 2 2" xfId="66"/>
    <cellStyle name="Normal 2 3" xfId="67"/>
    <cellStyle name="Normal 2 4" xfId="68"/>
    <cellStyle name="Normal 2 4 2" xfId="69"/>
    <cellStyle name="Normal 2_AccumulationEquation" xfId="1"/>
    <cellStyle name="Normal 3" xfId="6"/>
    <cellStyle name="Normal 3 2" xfId="70"/>
    <cellStyle name="Normal 3 3" xfId="71"/>
    <cellStyle name="Normal 4" xfId="7"/>
    <cellStyle name="Normal 4 2" xfId="72"/>
    <cellStyle name="Normal 4 3" xfId="120"/>
    <cellStyle name="Normal 5" xfId="8"/>
    <cellStyle name="Normal 6" xfId="73"/>
    <cellStyle name="Normal 7" xfId="74"/>
    <cellStyle name="Normal 8" xfId="75"/>
    <cellStyle name="Normal 9" xfId="76"/>
    <cellStyle name="Normal GHG whole table" xfId="77"/>
    <cellStyle name="Normal-blank" xfId="78"/>
    <cellStyle name="Normal-bottom" xfId="79"/>
    <cellStyle name="Normal-center" xfId="80"/>
    <cellStyle name="Normal-droit" xfId="81"/>
    <cellStyle name="normální_Nove vystupy_DOPOCTENE" xfId="82"/>
    <cellStyle name="Normal-top" xfId="83"/>
    <cellStyle name="Note" xfId="84"/>
    <cellStyle name="Output" xfId="85"/>
    <cellStyle name="Percent 2" xfId="9"/>
    <cellStyle name="Percent 2 2" xfId="86"/>
    <cellStyle name="Percent 3" xfId="87"/>
    <cellStyle name="Percent 4" xfId="121"/>
    <cellStyle name="Pilkku_Esimerkkejä kaavioista.xls Kaavio 1" xfId="88"/>
    <cellStyle name="Pourcentage" xfId="3" builtinId="5"/>
    <cellStyle name="Pourcentage 10" xfId="89"/>
    <cellStyle name="Pourcentage 2" xfId="90"/>
    <cellStyle name="Pourcentage 2 2" xfId="91"/>
    <cellStyle name="Pourcentage 3" xfId="92"/>
    <cellStyle name="Pourcentage 3 2" xfId="93"/>
    <cellStyle name="Pourcentage 4" xfId="94"/>
    <cellStyle name="Pourcentage 5" xfId="95"/>
    <cellStyle name="Pourcentage 5 2" xfId="96"/>
    <cellStyle name="Pourcentage 6" xfId="10"/>
    <cellStyle name="Pourcentage 6 2" xfId="97"/>
    <cellStyle name="Pourcentage 7" xfId="98"/>
    <cellStyle name="Pourcentage 8" xfId="99"/>
    <cellStyle name="Pourcentage 9" xfId="100"/>
    <cellStyle name="Standard 11" xfId="101"/>
    <cellStyle name="Standard_2 + 3" xfId="102"/>
    <cellStyle name="Style 24" xfId="103"/>
    <cellStyle name="Style 25" xfId="104"/>
    <cellStyle name="style_col_headings" xfId="105"/>
    <cellStyle name="TEXT" xfId="106"/>
    <cellStyle name="Title" xfId="107"/>
    <cellStyle name="Titre 1" xfId="108"/>
    <cellStyle name="Titre 2" xfId="109"/>
    <cellStyle name="Titre 3" xfId="110"/>
    <cellStyle name="Titre 4" xfId="111"/>
    <cellStyle name="Virgule fixe" xfId="112"/>
    <cellStyle name="Warning Text" xfId="113"/>
    <cellStyle name="Wrapped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chartsheet" Target="chartsheets/sheet24.xml"/><Relationship Id="rId39" Type="http://schemas.openxmlformats.org/officeDocument/2006/relationships/chartsheet" Target="chartsheets/sheet37.xml"/><Relationship Id="rId21" Type="http://schemas.openxmlformats.org/officeDocument/2006/relationships/chartsheet" Target="chartsheets/sheet19.xml"/><Relationship Id="rId34" Type="http://schemas.openxmlformats.org/officeDocument/2006/relationships/chartsheet" Target="chartsheets/sheet32.xml"/><Relationship Id="rId42" Type="http://schemas.openxmlformats.org/officeDocument/2006/relationships/chartsheet" Target="chartsheets/sheet40.xml"/><Relationship Id="rId47" Type="http://schemas.openxmlformats.org/officeDocument/2006/relationships/chartsheet" Target="chartsheets/sheet45.xml"/><Relationship Id="rId50" Type="http://schemas.openxmlformats.org/officeDocument/2006/relationships/chartsheet" Target="chartsheets/sheet48.xml"/><Relationship Id="rId55" Type="http://schemas.openxmlformats.org/officeDocument/2006/relationships/chartsheet" Target="chartsheets/sheet53.xml"/><Relationship Id="rId63" Type="http://schemas.openxmlformats.org/officeDocument/2006/relationships/chartsheet" Target="chartsheets/sheet59.xml"/><Relationship Id="rId68" Type="http://schemas.openxmlformats.org/officeDocument/2006/relationships/calcChain" Target="calcChain.xml"/><Relationship Id="rId7" Type="http://schemas.openxmlformats.org/officeDocument/2006/relationships/chartsheet" Target="chartsheets/sheet5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4.xml"/><Relationship Id="rId29" Type="http://schemas.openxmlformats.org/officeDocument/2006/relationships/chartsheet" Target="chartsheets/sheet2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9.xml"/><Relationship Id="rId24" Type="http://schemas.openxmlformats.org/officeDocument/2006/relationships/chartsheet" Target="chartsheets/sheet22.xml"/><Relationship Id="rId32" Type="http://schemas.openxmlformats.org/officeDocument/2006/relationships/chartsheet" Target="chartsheets/sheet30.xml"/><Relationship Id="rId37" Type="http://schemas.openxmlformats.org/officeDocument/2006/relationships/chartsheet" Target="chartsheets/sheet35.xml"/><Relationship Id="rId40" Type="http://schemas.openxmlformats.org/officeDocument/2006/relationships/chartsheet" Target="chartsheets/sheet38.xml"/><Relationship Id="rId45" Type="http://schemas.openxmlformats.org/officeDocument/2006/relationships/chartsheet" Target="chartsheets/sheet43.xml"/><Relationship Id="rId53" Type="http://schemas.openxmlformats.org/officeDocument/2006/relationships/chartsheet" Target="chartsheets/sheet51.xml"/><Relationship Id="rId58" Type="http://schemas.openxmlformats.org/officeDocument/2006/relationships/chartsheet" Target="chartsheets/sheet56.xml"/><Relationship Id="rId66" Type="http://schemas.openxmlformats.org/officeDocument/2006/relationships/styles" Target="styles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chartsheet" Target="chartsheets/sheet34.xml"/><Relationship Id="rId49" Type="http://schemas.openxmlformats.org/officeDocument/2006/relationships/chartsheet" Target="chartsheets/sheet47.xml"/><Relationship Id="rId57" Type="http://schemas.openxmlformats.org/officeDocument/2006/relationships/chartsheet" Target="chartsheets/sheet55.xml"/><Relationship Id="rId61" Type="http://schemas.openxmlformats.org/officeDocument/2006/relationships/worksheet" Target="worksheets/sheet3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31" Type="http://schemas.openxmlformats.org/officeDocument/2006/relationships/chartsheet" Target="chartsheets/sheet29.xml"/><Relationship Id="rId44" Type="http://schemas.openxmlformats.org/officeDocument/2006/relationships/chartsheet" Target="chartsheets/sheet42.xml"/><Relationship Id="rId52" Type="http://schemas.openxmlformats.org/officeDocument/2006/relationships/chartsheet" Target="chartsheets/sheet50.xml"/><Relationship Id="rId60" Type="http://schemas.openxmlformats.org/officeDocument/2006/relationships/chartsheet" Target="chartsheets/sheet58.xml"/><Relationship Id="rId65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30" Type="http://schemas.openxmlformats.org/officeDocument/2006/relationships/chartsheet" Target="chartsheets/sheet28.xml"/><Relationship Id="rId35" Type="http://schemas.openxmlformats.org/officeDocument/2006/relationships/chartsheet" Target="chartsheets/sheet33.xml"/><Relationship Id="rId43" Type="http://schemas.openxmlformats.org/officeDocument/2006/relationships/chartsheet" Target="chartsheets/sheet41.xml"/><Relationship Id="rId48" Type="http://schemas.openxmlformats.org/officeDocument/2006/relationships/chartsheet" Target="chartsheets/sheet46.xml"/><Relationship Id="rId56" Type="http://schemas.openxmlformats.org/officeDocument/2006/relationships/chartsheet" Target="chartsheets/sheet54.xml"/><Relationship Id="rId64" Type="http://schemas.openxmlformats.org/officeDocument/2006/relationships/chartsheet" Target="chartsheets/sheet60.xml"/><Relationship Id="rId8" Type="http://schemas.openxmlformats.org/officeDocument/2006/relationships/chartsheet" Target="chartsheets/sheet6.xml"/><Relationship Id="rId51" Type="http://schemas.openxmlformats.org/officeDocument/2006/relationships/chartsheet" Target="chartsheets/sheet49.xml"/><Relationship Id="rId3" Type="http://schemas.openxmlformats.org/officeDocument/2006/relationships/chartsheet" Target="chartsheets/sheet3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hartsheet" Target="chartsheets/sheet23.xml"/><Relationship Id="rId33" Type="http://schemas.openxmlformats.org/officeDocument/2006/relationships/chartsheet" Target="chartsheets/sheet31.xml"/><Relationship Id="rId38" Type="http://schemas.openxmlformats.org/officeDocument/2006/relationships/chartsheet" Target="chartsheets/sheet36.xml"/><Relationship Id="rId46" Type="http://schemas.openxmlformats.org/officeDocument/2006/relationships/chartsheet" Target="chartsheets/sheet44.xml"/><Relationship Id="rId59" Type="http://schemas.openxmlformats.org/officeDocument/2006/relationships/chartsheet" Target="chartsheets/sheet57.xml"/><Relationship Id="rId67" Type="http://schemas.openxmlformats.org/officeDocument/2006/relationships/sharedStrings" Target="sharedStrings.xml"/><Relationship Id="rId20" Type="http://schemas.openxmlformats.org/officeDocument/2006/relationships/chartsheet" Target="chartsheets/sheet18.xml"/><Relationship Id="rId41" Type="http://schemas.openxmlformats.org/officeDocument/2006/relationships/chartsheet" Target="chartsheets/sheet39.xml"/><Relationship Id="rId54" Type="http://schemas.openxmlformats.org/officeDocument/2006/relationships/chartsheet" Target="chartsheets/sheet52.xml"/><Relationship Id="rId62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2.xml"/><Relationship Id="rId1" Type="http://schemas.openxmlformats.org/officeDocument/2006/relationships/themeOverride" Target="../theme/themeOverride3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4.xml"/><Relationship Id="rId1" Type="http://schemas.openxmlformats.org/officeDocument/2006/relationships/themeOverride" Target="../theme/themeOverride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4.xml"/><Relationship Id="rId1" Type="http://schemas.openxmlformats.org/officeDocument/2006/relationships/themeOverride" Target="../theme/themeOverride5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6.xml"/><Relationship Id="rId1" Type="http://schemas.openxmlformats.org/officeDocument/2006/relationships/themeOverride" Target="../theme/themeOverride6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L'inégalité salariale hommes-femmes en France en 2014:         un écart qui croît très fortement avec l'âge... car les emplois occupés deviennent de moins en moins égaux</a:t>
            </a:r>
            <a:endParaRPr lang="fr-FR" sz="14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31913365303706E-2"/>
          <c:y val="0.1500302719513002"/>
          <c:w val="0.92500712606406388"/>
          <c:h val="0.67904486203930403"/>
        </c:manualLayout>
      </c:layout>
      <c:lineChart>
        <c:grouping val="standard"/>
        <c:varyColors val="0"/>
        <c:ser>
          <c:idx val="3"/>
          <c:order val="0"/>
          <c:tx>
            <c:strRef>
              <c:f>DataFigures!$HC$6</c:f>
              <c:strCache>
                <c:ptCount val="1"/>
                <c:pt idx="0">
                  <c:v>2012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DataFigures!$HC$13:$HC$53</c:f>
              <c:numCache>
                <c:formatCode>0%</c:formatCode>
                <c:ptCount val="41"/>
                <c:pt idx="0">
                  <c:v>1.2461109256236211</c:v>
                </c:pt>
                <c:pt idx="1">
                  <c:v>1.2547927042028086</c:v>
                </c:pt>
                <c:pt idx="2">
                  <c:v>1.2645193113628042</c:v>
                </c:pt>
                <c:pt idx="3">
                  <c:v>1.2774097912176812</c:v>
                </c:pt>
                <c:pt idx="4">
                  <c:v>1.2941132207529042</c:v>
                </c:pt>
                <c:pt idx="5">
                  <c:v>1.3116320999203359</c:v>
                </c:pt>
                <c:pt idx="6">
                  <c:v>1.3287280060130384</c:v>
                </c:pt>
                <c:pt idx="7">
                  <c:v>1.3458739307804193</c:v>
                </c:pt>
                <c:pt idx="8">
                  <c:v>1.3634389458562453</c:v>
                </c:pt>
                <c:pt idx="9">
                  <c:v>1.3837940218711287</c:v>
                </c:pt>
                <c:pt idx="10">
                  <c:v>1.407349666176565</c:v>
                </c:pt>
                <c:pt idx="11">
                  <c:v>1.4313530088712814</c:v>
                </c:pt>
                <c:pt idx="12">
                  <c:v>1.4537495245275636</c:v>
                </c:pt>
                <c:pt idx="13">
                  <c:v>1.4748004173520735</c:v>
                </c:pt>
                <c:pt idx="14">
                  <c:v>1.4934748496887345</c:v>
                </c:pt>
                <c:pt idx="15">
                  <c:v>1.5095354005325561</c:v>
                </c:pt>
                <c:pt idx="16">
                  <c:v>1.5195957933823079</c:v>
                </c:pt>
                <c:pt idx="17">
                  <c:v>1.5243074924701496</c:v>
                </c:pt>
                <c:pt idx="18">
                  <c:v>1.5269929294392961</c:v>
                </c:pt>
                <c:pt idx="19">
                  <c:v>1.5277644090877041</c:v>
                </c:pt>
                <c:pt idx="20">
                  <c:v>1.5293338809753063</c:v>
                </c:pt>
                <c:pt idx="21">
                  <c:v>1.5321321949947777</c:v>
                </c:pt>
                <c:pt idx="22">
                  <c:v>1.5365212162526405</c:v>
                </c:pt>
                <c:pt idx="23">
                  <c:v>1.5442172300642429</c:v>
                </c:pt>
                <c:pt idx="24">
                  <c:v>1.5533976126179312</c:v>
                </c:pt>
                <c:pt idx="25">
                  <c:v>1.563953425201567</c:v>
                </c:pt>
                <c:pt idx="26">
                  <c:v>1.5743397059718556</c:v>
                </c:pt>
                <c:pt idx="27">
                  <c:v>1.5829391625357012</c:v>
                </c:pt>
                <c:pt idx="28">
                  <c:v>1.5913843066899587</c:v>
                </c:pt>
                <c:pt idx="29">
                  <c:v>1.5998978262119925</c:v>
                </c:pt>
                <c:pt idx="30">
                  <c:v>1.6072271089620254</c:v>
                </c:pt>
                <c:pt idx="31">
                  <c:v>1.611283107235622</c:v>
                </c:pt>
                <c:pt idx="32">
                  <c:v>1.6123988686701916</c:v>
                </c:pt>
                <c:pt idx="33">
                  <c:v>1.6131099099300834</c:v>
                </c:pt>
                <c:pt idx="34">
                  <c:v>1.6139121803118566</c:v>
                </c:pt>
                <c:pt idx="35">
                  <c:v>1.6160292241970675</c:v>
                </c:pt>
                <c:pt idx="36">
                  <c:v>1.6173224050559836</c:v>
                </c:pt>
                <c:pt idx="37">
                  <c:v>1.6189949966002568</c:v>
                </c:pt>
                <c:pt idx="38">
                  <c:v>1.6220006709789665</c:v>
                </c:pt>
                <c:pt idx="39">
                  <c:v>1.628362656924214</c:v>
                </c:pt>
                <c:pt idx="40">
                  <c:v>1.6387644572305764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5D-4B5B-AE24-53F71F7A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8832"/>
        <c:axId val="45958272"/>
      </c:lineChart>
      <c:catAx>
        <c:axId val="458488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9582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958272"/>
        <c:scaling>
          <c:orientation val="minMax"/>
          <c:max val="1.7"/>
          <c:min val="1.2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848832"/>
        <c:crosses val="autoZero"/>
        <c:crossBetween val="midCat"/>
        <c:majorUnit val="0.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Income shares in France 1900-2013: rise of lower and middle classes </a:t>
            </a:r>
          </a:p>
        </c:rich>
      </c:tx>
      <c:layout>
        <c:manualLayout>
          <c:xMode val="edge"/>
          <c:yMode val="edge"/>
          <c:x val="0.1460423634336677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330212694985001"/>
          <c:h val="0.81003332408652173"/>
        </c:manualLayout>
      </c:layout>
      <c:lineChart>
        <c:grouping val="standard"/>
        <c:varyColors val="0"/>
        <c:ser>
          <c:idx val="2"/>
          <c:order val="0"/>
          <c:tx>
            <c:v>Top 10%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E3-4BFA-AEF7-105E18AE8FB1}"/>
            </c:ext>
          </c:extLst>
        </c:ser>
        <c:ser>
          <c:idx val="3"/>
          <c:order val="1"/>
          <c:tx>
            <c:v>Middle 40%</c:v>
          </c:tx>
          <c:spPr>
            <a:ln w="34925">
              <a:solidFill>
                <a:schemeClr val="accent5"/>
              </a:solidFill>
            </a:ln>
          </c:spPr>
          <c:marker>
            <c:symbol val="x"/>
            <c:size val="5"/>
            <c:spPr>
              <a:solidFill>
                <a:schemeClr val="accent5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0.35476189851760864</c:v>
              </c:pt>
              <c:pt idx="10">
                <c:v>0.3422570526599884</c:v>
              </c:pt>
              <c:pt idx="15">
                <c:v>0.36256527900695801</c:v>
              </c:pt>
              <c:pt idx="16">
                <c:v>0.34000080823898315</c:v>
              </c:pt>
              <c:pt idx="17">
                <c:v>0.34676897525787354</c:v>
              </c:pt>
              <c:pt idx="18">
                <c:v>0.3666529655456543</c:v>
              </c:pt>
              <c:pt idx="19">
                <c:v>0.35835999250411987</c:v>
              </c:pt>
              <c:pt idx="20">
                <c:v>0.36526942253112793</c:v>
              </c:pt>
              <c:pt idx="21">
                <c:v>0.3744889497756958</c:v>
              </c:pt>
              <c:pt idx="22">
                <c:v>0.36323624849319458</c:v>
              </c:pt>
              <c:pt idx="23">
                <c:v>0.35024949908256531</c:v>
              </c:pt>
              <c:pt idx="24">
                <c:v>0.36231851577758789</c:v>
              </c:pt>
              <c:pt idx="25">
                <c:v>0.36582893133163452</c:v>
              </c:pt>
              <c:pt idx="26">
                <c:v>0.3673553466796875</c:v>
              </c:pt>
              <c:pt idx="27">
                <c:v>0.35797196626663208</c:v>
              </c:pt>
              <c:pt idx="28">
                <c:v>0.35719132423400879</c:v>
              </c:pt>
              <c:pt idx="29">
                <c:v>0.36580809950828552</c:v>
              </c:pt>
              <c:pt idx="30">
                <c:v>0.38180428743362427</c:v>
              </c:pt>
              <c:pt idx="31">
                <c:v>0.38619139790534973</c:v>
              </c:pt>
              <c:pt idx="32">
                <c:v>0.37839993834495544</c:v>
              </c:pt>
              <c:pt idx="33">
                <c:v>0.36606317758560181</c:v>
              </c:pt>
              <c:pt idx="34">
                <c:v>0.36105147004127502</c:v>
              </c:pt>
              <c:pt idx="35">
                <c:v>0.35520422458648682</c:v>
              </c:pt>
              <c:pt idx="36">
                <c:v>0.37045791745185852</c:v>
              </c:pt>
              <c:pt idx="37">
                <c:v>0.3750309944152832</c:v>
              </c:pt>
              <c:pt idx="38">
                <c:v>0.38340634107589722</c:v>
              </c:pt>
              <c:pt idx="39">
                <c:v>0.39776688814163208</c:v>
              </c:pt>
              <c:pt idx="40">
                <c:v>0.39127901196479797</c:v>
              </c:pt>
              <c:pt idx="41">
                <c:v>0.39973455667495728</c:v>
              </c:pt>
              <c:pt idx="42">
                <c:v>0.41432124376296997</c:v>
              </c:pt>
              <c:pt idx="43">
                <c:v>0.43516212701797485</c:v>
              </c:pt>
              <c:pt idx="44">
                <c:v>0.44835835695266724</c:v>
              </c:pt>
              <c:pt idx="45">
                <c:v>0.45945405960083008</c:v>
              </c:pt>
              <c:pt idx="46">
                <c:v>0.44258418679237366</c:v>
              </c:pt>
              <c:pt idx="47">
                <c:v>0.43770319223403931</c:v>
              </c:pt>
              <c:pt idx="48">
                <c:v>0.45006716251373291</c:v>
              </c:pt>
              <c:pt idx="49">
                <c:v>0.44812017679214478</c:v>
              </c:pt>
              <c:pt idx="50">
                <c:v>0.44885104894638062</c:v>
              </c:pt>
              <c:pt idx="51">
                <c:v>0.4464002251625061</c:v>
              </c:pt>
              <c:pt idx="52">
                <c:v>0.44344717264175415</c:v>
              </c:pt>
              <c:pt idx="53">
                <c:v>0.44474023580551147</c:v>
              </c:pt>
              <c:pt idx="54">
                <c:v>0.44296714663505554</c:v>
              </c:pt>
              <c:pt idx="55">
                <c:v>0.44030246138572693</c:v>
              </c:pt>
              <c:pt idx="56">
                <c:v>0.44406282901763916</c:v>
              </c:pt>
              <c:pt idx="57">
                <c:v>0.44205319881439209</c:v>
              </c:pt>
              <c:pt idx="58">
                <c:v>0.45128321647644043</c:v>
              </c:pt>
              <c:pt idx="59">
                <c:v>0.43781626224517822</c:v>
              </c:pt>
              <c:pt idx="60">
                <c:v>0.43802797794342041</c:v>
              </c:pt>
              <c:pt idx="61">
                <c:v>0.43520817160606384</c:v>
              </c:pt>
              <c:pt idx="62">
                <c:v>0.44582131505012512</c:v>
              </c:pt>
              <c:pt idx="63">
                <c:v>0.44941866397857666</c:v>
              </c:pt>
              <c:pt idx="64">
                <c:v>0.44453719258308411</c:v>
              </c:pt>
              <c:pt idx="65">
                <c:v>0.44525992870330811</c:v>
              </c:pt>
              <c:pt idx="66">
                <c:v>0.45337375998497009</c:v>
              </c:pt>
              <c:pt idx="67">
                <c:v>0.45593595504760742</c:v>
              </c:pt>
              <c:pt idx="68">
                <c:v>0.4625471830368042</c:v>
              </c:pt>
              <c:pt idx="69">
                <c:v>0.46698892116546631</c:v>
              </c:pt>
              <c:pt idx="70">
                <c:v>0.46774047613143921</c:v>
              </c:pt>
              <c:pt idx="71">
                <c:v>0.46600586175918579</c:v>
              </c:pt>
              <c:pt idx="72">
                <c:v>0.46191111207008362</c:v>
              </c:pt>
              <c:pt idx="73">
                <c:v>0.4579194188117981</c:v>
              </c:pt>
              <c:pt idx="74">
                <c:v>0.46037271618843079</c:v>
              </c:pt>
              <c:pt idx="75">
                <c:v>0.45724004507064819</c:v>
              </c:pt>
              <c:pt idx="76">
                <c:v>0.45922043919563293</c:v>
              </c:pt>
              <c:pt idx="77">
                <c:v>0.46570879220962524</c:v>
              </c:pt>
              <c:pt idx="78">
                <c:v>0.464863121509552</c:v>
              </c:pt>
              <c:pt idx="79">
                <c:v>0.46043896675109863</c:v>
              </c:pt>
              <c:pt idx="80">
                <c:v>0.46302664279937744</c:v>
              </c:pt>
              <c:pt idx="81">
                <c:v>0.46537691354751587</c:v>
              </c:pt>
              <c:pt idx="82">
                <c:v>0.47028809785842896</c:v>
              </c:pt>
              <c:pt idx="83">
                <c:v>0.47516947984695435</c:v>
              </c:pt>
              <c:pt idx="84">
                <c:v>0.47144216299057007</c:v>
              </c:pt>
              <c:pt idx="85">
                <c:v>0.46836894750595093</c:v>
              </c:pt>
              <c:pt idx="86">
                <c:v>0.4635772705078125</c:v>
              </c:pt>
              <c:pt idx="87">
                <c:v>0.457955002784729</c:v>
              </c:pt>
              <c:pt idx="88">
                <c:v>0.45507001876831055</c:v>
              </c:pt>
              <c:pt idx="89">
                <c:v>0.4558250904083252</c:v>
              </c:pt>
              <c:pt idx="90">
                <c:v>0.45986461639404297</c:v>
              </c:pt>
              <c:pt idx="91">
                <c:v>0.45826071500778198</c:v>
              </c:pt>
              <c:pt idx="92">
                <c:v>0.46312004327774048</c:v>
              </c:pt>
              <c:pt idx="93">
                <c:v>0.46444433927536011</c:v>
              </c:pt>
              <c:pt idx="94">
                <c:v>0.46650296449661255</c:v>
              </c:pt>
              <c:pt idx="95">
                <c:v>0.47053235769271851</c:v>
              </c:pt>
              <c:pt idx="96">
                <c:v>0.46162933111190796</c:v>
              </c:pt>
              <c:pt idx="97">
                <c:v>0.45913326740264893</c:v>
              </c:pt>
              <c:pt idx="98">
                <c:v>0.45568543672561646</c:v>
              </c:pt>
              <c:pt idx="99">
                <c:v>0.45405396819114685</c:v>
              </c:pt>
              <c:pt idx="100">
                <c:v>0.4480341374874115</c:v>
              </c:pt>
              <c:pt idx="101">
                <c:v>0.44500970840454102</c:v>
              </c:pt>
              <c:pt idx="102">
                <c:v>0.44573861360549927</c:v>
              </c:pt>
              <c:pt idx="103">
                <c:v>0.44430023431777954</c:v>
              </c:pt>
              <c:pt idx="104">
                <c:v>0.44274455308914185</c:v>
              </c:pt>
              <c:pt idx="105">
                <c:v>0.44395363330841064</c:v>
              </c:pt>
              <c:pt idx="106">
                <c:v>0.44326183199882507</c:v>
              </c:pt>
              <c:pt idx="107">
                <c:v>0.43709909915924072</c:v>
              </c:pt>
              <c:pt idx="108">
                <c:v>0.43868345022201538</c:v>
              </c:pt>
              <c:pt idx="109">
                <c:v>0.44964790344238281</c:v>
              </c:pt>
              <c:pt idx="110">
                <c:v>0.45117846131324768</c:v>
              </c:pt>
              <c:pt idx="111">
                <c:v>0.44512301683425903</c:v>
              </c:pt>
              <c:pt idx="112">
                <c:v>0.44838261604309082</c:v>
              </c:pt>
              <c:pt idx="113">
                <c:v>0.45197814702987671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E3-4BFA-AEF7-105E18AE8FB1}"/>
            </c:ext>
          </c:extLst>
        </c:ser>
        <c:ser>
          <c:idx val="4"/>
          <c:order val="2"/>
          <c:tx>
            <c:v>Bottom 50%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0.14688046276569366</c:v>
              </c:pt>
              <c:pt idx="10">
                <c:v>0.1425807774066925</c:v>
              </c:pt>
              <c:pt idx="15">
                <c:v>0.15954321622848511</c:v>
              </c:pt>
              <c:pt idx="16">
                <c:v>0.15992629528045654</c:v>
              </c:pt>
              <c:pt idx="17">
                <c:v>0.16058589518070221</c:v>
              </c:pt>
              <c:pt idx="18">
                <c:v>0.16995207965373993</c:v>
              </c:pt>
              <c:pt idx="19">
                <c:v>0.16947938501834869</c:v>
              </c:pt>
              <c:pt idx="20">
                <c:v>0.17301936447620392</c:v>
              </c:pt>
              <c:pt idx="21">
                <c:v>0.17659233510494232</c:v>
              </c:pt>
              <c:pt idx="22">
                <c:v>0.17262332141399384</c:v>
              </c:pt>
              <c:pt idx="23">
                <c:v>0.16747865080833435</c:v>
              </c:pt>
              <c:pt idx="24">
                <c:v>0.17412185668945313</c:v>
              </c:pt>
              <c:pt idx="25">
                <c:v>0.17769539356231689</c:v>
              </c:pt>
              <c:pt idx="26">
                <c:v>0.18427981436252594</c:v>
              </c:pt>
              <c:pt idx="27">
                <c:v>0.17933864891529083</c:v>
              </c:pt>
              <c:pt idx="28">
                <c:v>0.18007741868495941</c:v>
              </c:pt>
              <c:pt idx="29">
                <c:v>0.18502116203308105</c:v>
              </c:pt>
              <c:pt idx="30">
                <c:v>0.19164566695690155</c:v>
              </c:pt>
              <c:pt idx="31">
                <c:v>0.1889815628528595</c:v>
              </c:pt>
              <c:pt idx="32">
                <c:v>0.173908531665802</c:v>
              </c:pt>
              <c:pt idx="33">
                <c:v>0.16752266883850098</c:v>
              </c:pt>
              <c:pt idx="34">
                <c:v>0.16649407148361206</c:v>
              </c:pt>
              <c:pt idx="35">
                <c:v>0.16229556500911713</c:v>
              </c:pt>
              <c:pt idx="36">
                <c:v>0.17405915260314941</c:v>
              </c:pt>
              <c:pt idx="37">
                <c:v>0.17641830444335938</c:v>
              </c:pt>
              <c:pt idx="38">
                <c:v>0.18015579879283905</c:v>
              </c:pt>
              <c:pt idx="39">
                <c:v>0.19347809255123138</c:v>
              </c:pt>
              <c:pt idx="40">
                <c:v>0.18961873650550842</c:v>
              </c:pt>
              <c:pt idx="41">
                <c:v>0.1924610435962677</c:v>
              </c:pt>
              <c:pt idx="42">
                <c:v>0.20656317472457886</c:v>
              </c:pt>
              <c:pt idx="43">
                <c:v>0.22082678973674774</c:v>
              </c:pt>
              <c:pt idx="44">
                <c:v>0.2319050133228302</c:v>
              </c:pt>
              <c:pt idx="45">
                <c:v>0.23256100714206696</c:v>
              </c:pt>
              <c:pt idx="46">
                <c:v>0.21578499674797058</c:v>
              </c:pt>
              <c:pt idx="47">
                <c:v>0.20927420258522034</c:v>
              </c:pt>
              <c:pt idx="48">
                <c:v>0.21459938585758209</c:v>
              </c:pt>
              <c:pt idx="49">
                <c:v>0.2151123434305191</c:v>
              </c:pt>
              <c:pt idx="50">
                <c:v>0.21475273370742798</c:v>
              </c:pt>
              <c:pt idx="51">
                <c:v>0.20789225399494171</c:v>
              </c:pt>
              <c:pt idx="52">
                <c:v>0.20485968887805939</c:v>
              </c:pt>
              <c:pt idx="53">
                <c:v>0.2060944139957428</c:v>
              </c:pt>
              <c:pt idx="54">
                <c:v>0.20100554823875427</c:v>
              </c:pt>
              <c:pt idx="55">
                <c:v>0.1965099573135376</c:v>
              </c:pt>
              <c:pt idx="56">
                <c:v>0.19688056409358978</c:v>
              </c:pt>
              <c:pt idx="57">
                <c:v>0.19341541826725006</c:v>
              </c:pt>
              <c:pt idx="58">
                <c:v>0.19425958395004272</c:v>
              </c:pt>
              <c:pt idx="59">
                <c:v>0.18672502040863037</c:v>
              </c:pt>
              <c:pt idx="60">
                <c:v>0.18487872183322906</c:v>
              </c:pt>
              <c:pt idx="61">
                <c:v>0.18299451470375061</c:v>
              </c:pt>
              <c:pt idx="62">
                <c:v>0.18391260504722595</c:v>
              </c:pt>
              <c:pt idx="63">
                <c:v>0.17952916026115417</c:v>
              </c:pt>
              <c:pt idx="64">
                <c:v>0.17974114418029785</c:v>
              </c:pt>
              <c:pt idx="65">
                <c:v>0.1743619292974472</c:v>
              </c:pt>
              <c:pt idx="66">
                <c:v>0.17615854740142822</c:v>
              </c:pt>
              <c:pt idx="67">
                <c:v>0.1749841719865799</c:v>
              </c:pt>
              <c:pt idx="68">
                <c:v>0.18167300522327423</c:v>
              </c:pt>
              <c:pt idx="69">
                <c:v>0.1860792487859726</c:v>
              </c:pt>
              <c:pt idx="70">
                <c:v>0.19015729427337646</c:v>
              </c:pt>
              <c:pt idx="71">
                <c:v>0.19380810856819153</c:v>
              </c:pt>
              <c:pt idx="72">
                <c:v>0.20193293690681458</c:v>
              </c:pt>
              <c:pt idx="73">
                <c:v>0.20071923732757568</c:v>
              </c:pt>
              <c:pt idx="74">
                <c:v>0.20667588710784912</c:v>
              </c:pt>
              <c:pt idx="75">
                <c:v>0.21002958714962006</c:v>
              </c:pt>
              <c:pt idx="76">
                <c:v>0.21052291989326477</c:v>
              </c:pt>
              <c:pt idx="77">
                <c:v>0.22009699046611786</c:v>
              </c:pt>
              <c:pt idx="78">
                <c:v>0.22374218702316284</c:v>
              </c:pt>
              <c:pt idx="79">
                <c:v>0.22385276854038239</c:v>
              </c:pt>
              <c:pt idx="80">
                <c:v>0.22708481550216675</c:v>
              </c:pt>
              <c:pt idx="81">
                <c:v>0.22773139178752899</c:v>
              </c:pt>
              <c:pt idx="82">
                <c:v>0.2302519828081131</c:v>
              </c:pt>
              <c:pt idx="83">
                <c:v>0.22313259541988373</c:v>
              </c:pt>
              <c:pt idx="84">
                <c:v>0.22530625760555267</c:v>
              </c:pt>
              <c:pt idx="85">
                <c:v>0.22068251669406891</c:v>
              </c:pt>
              <c:pt idx="86">
                <c:v>0.21685127913951874</c:v>
              </c:pt>
              <c:pt idx="87">
                <c:v>0.21371574699878693</c:v>
              </c:pt>
              <c:pt idx="88">
                <c:v>0.20929856598377228</c:v>
              </c:pt>
              <c:pt idx="89">
                <c:v>0.20726488530635834</c:v>
              </c:pt>
              <c:pt idx="90">
                <c:v>0.20684058964252472</c:v>
              </c:pt>
              <c:pt idx="91">
                <c:v>0.20981006324291229</c:v>
              </c:pt>
              <c:pt idx="92">
                <c:v>0.21004535257816315</c:v>
              </c:pt>
              <c:pt idx="93">
                <c:v>0.20583111047744751</c:v>
              </c:pt>
              <c:pt idx="94">
                <c:v>0.20538081228733063</c:v>
              </c:pt>
              <c:pt idx="95">
                <c:v>0.20357413589954376</c:v>
              </c:pt>
              <c:pt idx="96">
                <c:v>0.20814433693885803</c:v>
              </c:pt>
              <c:pt idx="97">
                <c:v>0.20751945674419403</c:v>
              </c:pt>
              <c:pt idx="98">
                <c:v>0.20845603942871094</c:v>
              </c:pt>
              <c:pt idx="99">
                <c:v>0.20947718620300293</c:v>
              </c:pt>
              <c:pt idx="100">
                <c:v>0.21138057112693787</c:v>
              </c:pt>
              <c:pt idx="101">
                <c:v>0.21158528327941895</c:v>
              </c:pt>
              <c:pt idx="102">
                <c:v>0.21802736818790436</c:v>
              </c:pt>
              <c:pt idx="103">
                <c:v>0.21966078877449036</c:v>
              </c:pt>
              <c:pt idx="104">
                <c:v>0.21817569434642792</c:v>
              </c:pt>
              <c:pt idx="105">
                <c:v>0.21926388144493103</c:v>
              </c:pt>
              <c:pt idx="106">
                <c:v>0.21952009201049805</c:v>
              </c:pt>
              <c:pt idx="107">
                <c:v>0.21688838303089142</c:v>
              </c:pt>
              <c:pt idx="108">
                <c:v>0.21874405443668365</c:v>
              </c:pt>
              <c:pt idx="109">
                <c:v>0.22678197920322418</c:v>
              </c:pt>
              <c:pt idx="110">
                <c:v>0.22224369645118713</c:v>
              </c:pt>
              <c:pt idx="111">
                <c:v>0.21833433210849762</c:v>
              </c:pt>
              <c:pt idx="112">
                <c:v>0.22201213240623474</c:v>
              </c:pt>
              <c:pt idx="113">
                <c:v>0.22509428858757019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E3-4BFA-AEF7-105E18AE8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99488"/>
        <c:axId val="136460928"/>
      </c:lineChart>
      <c:catAx>
        <c:axId val="136399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46092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36460928"/>
        <c:scaling>
          <c:orientation val="minMax"/>
          <c:max val="0.55000000000000004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399488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9.0658823374502942E-2"/>
          <c:y val="0.48005498296452781"/>
          <c:w val="0.21624915510143169"/>
          <c:h val="0.196033117811493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aseline="0"/>
              <a:t>Figure 4: Top 1% income share in France:long-run fall but upward trend since 1980s </a:t>
            </a:r>
          </a:p>
        </c:rich>
      </c:tx>
      <c:layout>
        <c:manualLayout>
          <c:xMode val="edge"/>
          <c:yMode val="edge"/>
          <c:x val="0.1082357859531772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720020429285E-2"/>
          <c:y val="5.8880641606139872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1%</c:v>
          </c:tx>
          <c:spPr>
            <a:ln w="349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0.21873804926872253</c:v>
              </c:pt>
              <c:pt idx="10">
                <c:v>0.22736847400665283</c:v>
              </c:pt>
              <c:pt idx="15">
                <c:v>0.19543337821960449</c:v>
              </c:pt>
              <c:pt idx="16">
                <c:v>0.22740158438682556</c:v>
              </c:pt>
              <c:pt idx="17">
                <c:v>0.22534233331680298</c:v>
              </c:pt>
              <c:pt idx="18">
                <c:v>0.1996598094701767</c:v>
              </c:pt>
              <c:pt idx="19">
                <c:v>0.20874954760074615</c:v>
              </c:pt>
              <c:pt idx="20">
                <c:v>0.19944415986537933</c:v>
              </c:pt>
              <c:pt idx="21">
                <c:v>0.19066286087036133</c:v>
              </c:pt>
              <c:pt idx="22">
                <c:v>0.20927415788173676</c:v>
              </c:pt>
              <c:pt idx="23">
                <c:v>0.23295825719833374</c:v>
              </c:pt>
              <c:pt idx="24">
                <c:v>0.21597579121589661</c:v>
              </c:pt>
              <c:pt idx="25">
                <c:v>0.20990397036075592</c:v>
              </c:pt>
              <c:pt idx="26">
                <c:v>0.20567305386066437</c:v>
              </c:pt>
              <c:pt idx="27">
                <c:v>0.21270731091499329</c:v>
              </c:pt>
              <c:pt idx="28">
                <c:v>0.21390600502490997</c:v>
              </c:pt>
              <c:pt idx="29">
                <c:v>0.20050953328609467</c:v>
              </c:pt>
              <c:pt idx="30">
                <c:v>0.1727786511182785</c:v>
              </c:pt>
              <c:pt idx="31">
                <c:v>0.16503515839576721</c:v>
              </c:pt>
              <c:pt idx="32">
                <c:v>0.16933305561542511</c:v>
              </c:pt>
              <c:pt idx="33">
                <c:v>0.17711853981018066</c:v>
              </c:pt>
              <c:pt idx="34">
                <c:v>0.17705352604389191</c:v>
              </c:pt>
              <c:pt idx="35">
                <c:v>0.18443919718265533</c:v>
              </c:pt>
              <c:pt idx="36">
                <c:v>0.17355161905288696</c:v>
              </c:pt>
              <c:pt idx="37">
                <c:v>0.17487542331218719</c:v>
              </c:pt>
              <c:pt idx="38">
                <c:v>0.16589502990245819</c:v>
              </c:pt>
              <c:pt idx="39">
                <c:v>0.16467268764972687</c:v>
              </c:pt>
              <c:pt idx="40">
                <c:v>0.1686641126871109</c:v>
              </c:pt>
              <c:pt idx="41">
                <c:v>0.16095934808254242</c:v>
              </c:pt>
              <c:pt idx="42">
                <c:v>0.14730916917324066</c:v>
              </c:pt>
              <c:pt idx="43">
                <c:v>0.11900831013917923</c:v>
              </c:pt>
              <c:pt idx="44">
                <c:v>0.10048273950815201</c:v>
              </c:pt>
              <c:pt idx="45">
                <c:v>8.5256904363632202E-2</c:v>
              </c:pt>
              <c:pt idx="46">
                <c:v>0.10509222745895386</c:v>
              </c:pt>
              <c:pt idx="47">
                <c:v>0.10786101222038269</c:v>
              </c:pt>
              <c:pt idx="48">
                <c:v>9.9815405905246735E-2</c:v>
              </c:pt>
              <c:pt idx="49">
                <c:v>0.10362425446510315</c:v>
              </c:pt>
              <c:pt idx="50">
                <c:v>0.10437876731157303</c:v>
              </c:pt>
              <c:pt idx="51">
                <c:v>0.10797514766454697</c:v>
              </c:pt>
              <c:pt idx="52">
                <c:v>0.11072144657373428</c:v>
              </c:pt>
              <c:pt idx="53">
                <c:v>0.1094803586602211</c:v>
              </c:pt>
              <c:pt idx="54">
                <c:v>0.11157741397619247</c:v>
              </c:pt>
              <c:pt idx="55">
                <c:v>0.1138007715344429</c:v>
              </c:pt>
              <c:pt idx="56">
                <c:v>0.1108500137925148</c:v>
              </c:pt>
              <c:pt idx="57">
                <c:v>0.11358986049890518</c:v>
              </c:pt>
              <c:pt idx="58">
                <c:v>0.10488450527191162</c:v>
              </c:pt>
              <c:pt idx="59">
                <c:v>0.113559789955616</c:v>
              </c:pt>
              <c:pt idx="60">
                <c:v>0.11604154855012894</c:v>
              </c:pt>
              <c:pt idx="61">
                <c:v>0.11719413101673126</c:v>
              </c:pt>
              <c:pt idx="62">
                <c:v>0.11097476631402969</c:v>
              </c:pt>
              <c:pt idx="63">
                <c:v>0.10886869579553604</c:v>
              </c:pt>
              <c:pt idx="64">
                <c:v>0.10998747497797012</c:v>
              </c:pt>
              <c:pt idx="65">
                <c:v>0.1109294667840004</c:v>
              </c:pt>
              <c:pt idx="66">
                <c:v>0.10876993089914322</c:v>
              </c:pt>
              <c:pt idx="67">
                <c:v>0.10884319245815277</c:v>
              </c:pt>
              <c:pt idx="68">
                <c:v>0.10314806550741196</c:v>
              </c:pt>
              <c:pt idx="69">
                <c:v>0.10066677629947662</c:v>
              </c:pt>
              <c:pt idx="70">
                <c:v>9.7757689654827118E-2</c:v>
              </c:pt>
              <c:pt idx="71">
                <c:v>9.8143033683300018E-2</c:v>
              </c:pt>
              <c:pt idx="72">
                <c:v>9.7027845680713654E-2</c:v>
              </c:pt>
              <c:pt idx="73">
                <c:v>0.10059399157762527</c:v>
              </c:pt>
              <c:pt idx="74">
                <c:v>9.4074152410030365E-2</c:v>
              </c:pt>
              <c:pt idx="75">
                <c:v>9.2234738171100616E-2</c:v>
              </c:pt>
              <c:pt idx="76">
                <c:v>9.2451721429824829E-2</c:v>
              </c:pt>
              <c:pt idx="77">
                <c:v>8.6084209382534027E-2</c:v>
              </c:pt>
              <c:pt idx="78">
                <c:v>8.6515016853809357E-2</c:v>
              </c:pt>
              <c:pt idx="79">
                <c:v>8.7603144347667694E-2</c:v>
              </c:pt>
              <c:pt idx="80">
                <c:v>8.5314609110355377E-2</c:v>
              </c:pt>
              <c:pt idx="81">
                <c:v>8.4542952477931976E-2</c:v>
              </c:pt>
              <c:pt idx="82">
                <c:v>7.9034321010112762E-2</c:v>
              </c:pt>
              <c:pt idx="83">
                <c:v>7.7650696039199829E-2</c:v>
              </c:pt>
              <c:pt idx="84">
                <c:v>7.803799957036972E-2</c:v>
              </c:pt>
              <c:pt idx="85">
                <c:v>8.1322245299816132E-2</c:v>
              </c:pt>
              <c:pt idx="86">
                <c:v>8.591490238904953E-2</c:v>
              </c:pt>
              <c:pt idx="87">
                <c:v>9.1930754482746124E-2</c:v>
              </c:pt>
              <c:pt idx="88">
                <c:v>9.6498124301433563E-2</c:v>
              </c:pt>
              <c:pt idx="89">
                <c:v>0.10019050538539886</c:v>
              </c:pt>
              <c:pt idx="90">
                <c:v>0.10027548670768738</c:v>
              </c:pt>
              <c:pt idx="91">
                <c:v>9.7509592771530151E-2</c:v>
              </c:pt>
              <c:pt idx="92">
                <c:v>9.5735475420951843E-2</c:v>
              </c:pt>
              <c:pt idx="93">
                <c:v>0.10026488453149796</c:v>
              </c:pt>
              <c:pt idx="94">
                <c:v>9.8625011742115021E-2</c:v>
              </c:pt>
              <c:pt idx="95">
                <c:v>9.7166411578655243E-2</c:v>
              </c:pt>
              <c:pt idx="96">
                <c:v>0.10555756092071533</c:v>
              </c:pt>
              <c:pt idx="97">
                <c:v>0.11057137697935104</c:v>
              </c:pt>
              <c:pt idx="98">
                <c:v>0.11261700093746185</c:v>
              </c:pt>
              <c:pt idx="99">
                <c:v>0.11321687698364258</c:v>
              </c:pt>
              <c:pt idx="100">
                <c:v>0.11805012077093124</c:v>
              </c:pt>
              <c:pt idx="101">
                <c:v>0.11999892443418503</c:v>
              </c:pt>
              <c:pt idx="102">
                <c:v>0.11539356410503387</c:v>
              </c:pt>
              <c:pt idx="103">
                <c:v>0.11723608523607254</c:v>
              </c:pt>
              <c:pt idx="104">
                <c:v>0.1218663677573204</c:v>
              </c:pt>
              <c:pt idx="105">
                <c:v>0.1185288205742836</c:v>
              </c:pt>
              <c:pt idx="106">
                <c:v>0.1186574250459671</c:v>
              </c:pt>
              <c:pt idx="107">
                <c:v>0.12565077841281891</c:v>
              </c:pt>
              <c:pt idx="108">
                <c:v>0.12024282664060593</c:v>
              </c:pt>
              <c:pt idx="109">
                <c:v>0.10206306725740433</c:v>
              </c:pt>
              <c:pt idx="110">
                <c:v>0.10785072296857834</c:v>
              </c:pt>
              <c:pt idx="111">
                <c:v>0.12010686099529266</c:v>
              </c:pt>
              <c:pt idx="112">
                <c:v>0.11232244968414307</c:v>
              </c:pt>
              <c:pt idx="113">
                <c:v>0.10431041568517685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45-4B2F-983D-F04C7F04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67936"/>
        <c:axId val="157270784"/>
      </c:lineChart>
      <c:catAx>
        <c:axId val="154167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27078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57270784"/>
        <c:scaling>
          <c:orientation val="minMax"/>
          <c:max val="0.24000000000000002"/>
          <c:min val="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4167936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1% income share in France:long-run fall but upward trend since 1980s </a:t>
            </a:r>
          </a:p>
        </c:rich>
      </c:tx>
      <c:layout>
        <c:manualLayout>
          <c:xMode val="edge"/>
          <c:yMode val="edge"/>
          <c:x val="0.1082357859531772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1%</c:v>
          </c:tx>
          <c:spPr>
            <a:ln w="349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0.21873804926872253</c:v>
              </c:pt>
              <c:pt idx="10">
                <c:v>0.22736847400665283</c:v>
              </c:pt>
              <c:pt idx="15">
                <c:v>0.19543337821960449</c:v>
              </c:pt>
              <c:pt idx="16">
                <c:v>0.22740158438682556</c:v>
              </c:pt>
              <c:pt idx="17">
                <c:v>0.22534233331680298</c:v>
              </c:pt>
              <c:pt idx="18">
                <c:v>0.1996598094701767</c:v>
              </c:pt>
              <c:pt idx="19">
                <c:v>0.20874954760074615</c:v>
              </c:pt>
              <c:pt idx="20">
                <c:v>0.19944415986537933</c:v>
              </c:pt>
              <c:pt idx="21">
                <c:v>0.19066286087036133</c:v>
              </c:pt>
              <c:pt idx="22">
                <c:v>0.20927415788173676</c:v>
              </c:pt>
              <c:pt idx="23">
                <c:v>0.23295825719833374</c:v>
              </c:pt>
              <c:pt idx="24">
                <c:v>0.21597579121589661</c:v>
              </c:pt>
              <c:pt idx="25">
                <c:v>0.20990397036075592</c:v>
              </c:pt>
              <c:pt idx="26">
                <c:v>0.20567305386066437</c:v>
              </c:pt>
              <c:pt idx="27">
                <c:v>0.21270731091499329</c:v>
              </c:pt>
              <c:pt idx="28">
                <c:v>0.21390600502490997</c:v>
              </c:pt>
              <c:pt idx="29">
                <c:v>0.20050953328609467</c:v>
              </c:pt>
              <c:pt idx="30">
                <c:v>0.1727786511182785</c:v>
              </c:pt>
              <c:pt idx="31">
                <c:v>0.16503515839576721</c:v>
              </c:pt>
              <c:pt idx="32">
                <c:v>0.16933305561542511</c:v>
              </c:pt>
              <c:pt idx="33">
                <c:v>0.17711853981018066</c:v>
              </c:pt>
              <c:pt idx="34">
                <c:v>0.17705352604389191</c:v>
              </c:pt>
              <c:pt idx="35">
                <c:v>0.18443919718265533</c:v>
              </c:pt>
              <c:pt idx="36">
                <c:v>0.17355161905288696</c:v>
              </c:pt>
              <c:pt idx="37">
                <c:v>0.17487542331218719</c:v>
              </c:pt>
              <c:pt idx="38">
                <c:v>0.16589502990245819</c:v>
              </c:pt>
              <c:pt idx="39">
                <c:v>0.16467268764972687</c:v>
              </c:pt>
              <c:pt idx="40">
                <c:v>0.1686641126871109</c:v>
              </c:pt>
              <c:pt idx="41">
                <c:v>0.16095934808254242</c:v>
              </c:pt>
              <c:pt idx="42">
                <c:v>0.14730916917324066</c:v>
              </c:pt>
              <c:pt idx="43">
                <c:v>0.11900831013917923</c:v>
              </c:pt>
              <c:pt idx="44">
                <c:v>0.10048273950815201</c:v>
              </c:pt>
              <c:pt idx="45">
                <c:v>8.5256904363632202E-2</c:v>
              </c:pt>
              <c:pt idx="46">
                <c:v>0.10509222745895386</c:v>
              </c:pt>
              <c:pt idx="47">
                <c:v>0.10786101222038269</c:v>
              </c:pt>
              <c:pt idx="48">
                <c:v>9.9815405905246735E-2</c:v>
              </c:pt>
              <c:pt idx="49">
                <c:v>0.10362425446510315</c:v>
              </c:pt>
              <c:pt idx="50">
                <c:v>0.10437876731157303</c:v>
              </c:pt>
              <c:pt idx="51">
                <c:v>0.10797514766454697</c:v>
              </c:pt>
              <c:pt idx="52">
                <c:v>0.11072144657373428</c:v>
              </c:pt>
              <c:pt idx="53">
                <c:v>0.1094803586602211</c:v>
              </c:pt>
              <c:pt idx="54">
                <c:v>0.11157741397619247</c:v>
              </c:pt>
              <c:pt idx="55">
                <c:v>0.1138007715344429</c:v>
              </c:pt>
              <c:pt idx="56">
                <c:v>0.1108500137925148</c:v>
              </c:pt>
              <c:pt idx="57">
                <c:v>0.11358986049890518</c:v>
              </c:pt>
              <c:pt idx="58">
                <c:v>0.10488450527191162</c:v>
              </c:pt>
              <c:pt idx="59">
                <c:v>0.113559789955616</c:v>
              </c:pt>
              <c:pt idx="60">
                <c:v>0.11604154855012894</c:v>
              </c:pt>
              <c:pt idx="61">
                <c:v>0.11719413101673126</c:v>
              </c:pt>
              <c:pt idx="62">
                <c:v>0.11097476631402969</c:v>
              </c:pt>
              <c:pt idx="63">
                <c:v>0.10886869579553604</c:v>
              </c:pt>
              <c:pt idx="64">
                <c:v>0.10998747497797012</c:v>
              </c:pt>
              <c:pt idx="65">
                <c:v>0.1109294667840004</c:v>
              </c:pt>
              <c:pt idx="66">
                <c:v>0.10876993089914322</c:v>
              </c:pt>
              <c:pt idx="67">
                <c:v>0.10884319245815277</c:v>
              </c:pt>
              <c:pt idx="68">
                <c:v>0.10314806550741196</c:v>
              </c:pt>
              <c:pt idx="69">
                <c:v>0.10066677629947662</c:v>
              </c:pt>
              <c:pt idx="70">
                <c:v>9.7757689654827118E-2</c:v>
              </c:pt>
              <c:pt idx="71">
                <c:v>9.8143033683300018E-2</c:v>
              </c:pt>
              <c:pt idx="72">
                <c:v>9.7027845680713654E-2</c:v>
              </c:pt>
              <c:pt idx="73">
                <c:v>0.10059399157762527</c:v>
              </c:pt>
              <c:pt idx="74">
                <c:v>9.4074152410030365E-2</c:v>
              </c:pt>
              <c:pt idx="75">
                <c:v>9.2234738171100616E-2</c:v>
              </c:pt>
              <c:pt idx="76">
                <c:v>9.2451721429824829E-2</c:v>
              </c:pt>
              <c:pt idx="77">
                <c:v>8.6084209382534027E-2</c:v>
              </c:pt>
              <c:pt idx="78">
                <c:v>8.6515016853809357E-2</c:v>
              </c:pt>
              <c:pt idx="79">
                <c:v>8.7603144347667694E-2</c:v>
              </c:pt>
              <c:pt idx="80">
                <c:v>8.5314609110355377E-2</c:v>
              </c:pt>
              <c:pt idx="81">
                <c:v>8.4542952477931976E-2</c:v>
              </c:pt>
              <c:pt idx="82">
                <c:v>7.9034321010112762E-2</c:v>
              </c:pt>
              <c:pt idx="83">
                <c:v>7.7650696039199829E-2</c:v>
              </c:pt>
              <c:pt idx="84">
                <c:v>7.803799957036972E-2</c:v>
              </c:pt>
              <c:pt idx="85">
                <c:v>8.1322245299816132E-2</c:v>
              </c:pt>
              <c:pt idx="86">
                <c:v>8.591490238904953E-2</c:v>
              </c:pt>
              <c:pt idx="87">
                <c:v>9.1930754482746124E-2</c:v>
              </c:pt>
              <c:pt idx="88">
                <c:v>9.6498124301433563E-2</c:v>
              </c:pt>
              <c:pt idx="89">
                <c:v>0.10019050538539886</c:v>
              </c:pt>
              <c:pt idx="90">
                <c:v>0.10027548670768738</c:v>
              </c:pt>
              <c:pt idx="91">
                <c:v>9.7509592771530151E-2</c:v>
              </c:pt>
              <c:pt idx="92">
                <c:v>9.5735475420951843E-2</c:v>
              </c:pt>
              <c:pt idx="93">
                <c:v>0.10026488453149796</c:v>
              </c:pt>
              <c:pt idx="94">
                <c:v>9.8625011742115021E-2</c:v>
              </c:pt>
              <c:pt idx="95">
                <c:v>9.7166411578655243E-2</c:v>
              </c:pt>
              <c:pt idx="96">
                <c:v>0.10555756092071533</c:v>
              </c:pt>
              <c:pt idx="97">
                <c:v>0.11057137697935104</c:v>
              </c:pt>
              <c:pt idx="98">
                <c:v>0.11261700093746185</c:v>
              </c:pt>
              <c:pt idx="99">
                <c:v>0.11321687698364258</c:v>
              </c:pt>
              <c:pt idx="100">
                <c:v>0.11805012077093124</c:v>
              </c:pt>
              <c:pt idx="101">
                <c:v>0.11999892443418503</c:v>
              </c:pt>
              <c:pt idx="102">
                <c:v>0.11539356410503387</c:v>
              </c:pt>
              <c:pt idx="103">
                <c:v>0.11723608523607254</c:v>
              </c:pt>
              <c:pt idx="104">
                <c:v>0.1218663677573204</c:v>
              </c:pt>
              <c:pt idx="105">
                <c:v>0.1185288205742836</c:v>
              </c:pt>
              <c:pt idx="106">
                <c:v>0.1186574250459671</c:v>
              </c:pt>
              <c:pt idx="107">
                <c:v>0.12565077841281891</c:v>
              </c:pt>
              <c:pt idx="108">
                <c:v>0.12024282664060593</c:v>
              </c:pt>
              <c:pt idx="109">
                <c:v>0.10206306725740433</c:v>
              </c:pt>
              <c:pt idx="110">
                <c:v>0.10785072296857834</c:v>
              </c:pt>
              <c:pt idx="111">
                <c:v>0.12010686099529266</c:v>
              </c:pt>
              <c:pt idx="112">
                <c:v>0.11232244968414307</c:v>
              </c:pt>
              <c:pt idx="113">
                <c:v>0.10431041568517685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45-4B2F-983D-F04C7F04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07808"/>
        <c:axId val="170647936"/>
      </c:lineChart>
      <c:catAx>
        <c:axId val="16480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64793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70647936"/>
        <c:scaling>
          <c:orientation val="minMax"/>
          <c:max val="0.24000000000000002"/>
          <c:min val="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807808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5: Rising top income inequality in France, 1983-2013 </a:t>
            </a:r>
          </a:p>
        </c:rich>
      </c:tx>
      <c:layout>
        <c:manualLayout>
          <c:xMode val="edge"/>
          <c:yMode val="edge"/>
          <c:x val="0.254738015607580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56822175191374E-2"/>
          <c:y val="5.2135254067531139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0.1%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100.70659710914235</c:v>
              </c:pt>
              <c:pt idx="2">
                <c:v>105.91457916666305</c:v>
              </c:pt>
              <c:pt idx="3">
                <c:v>115.26896188980102</c:v>
              </c:pt>
              <c:pt idx="4">
                <c:v>130.16423820241545</c:v>
              </c:pt>
              <c:pt idx="5">
                <c:v>149.29092178387398</c:v>
              </c:pt>
              <c:pt idx="6">
                <c:v>153.15616198154262</c:v>
              </c:pt>
              <c:pt idx="7">
                <c:v>157.09633398438319</c:v>
              </c:pt>
              <c:pt idx="8">
                <c:v>159.71074803674</c:v>
              </c:pt>
              <c:pt idx="9">
                <c:v>140.66518517803308</c:v>
              </c:pt>
              <c:pt idx="10">
                <c:v>151.64304286126165</c:v>
              </c:pt>
              <c:pt idx="11">
                <c:v>151.61477327865981</c:v>
              </c:pt>
              <c:pt idx="12">
                <c:v>145.47636423093715</c:v>
              </c:pt>
              <c:pt idx="13">
                <c:v>162.97881308748717</c:v>
              </c:pt>
              <c:pt idx="14">
                <c:v>170.73433406494993</c:v>
              </c:pt>
              <c:pt idx="15">
                <c:v>173.12167340733706</c:v>
              </c:pt>
              <c:pt idx="16">
                <c:v>169.77267757504279</c:v>
              </c:pt>
              <c:pt idx="17">
                <c:v>180.41622290993249</c:v>
              </c:pt>
              <c:pt idx="18">
                <c:v>183.58001023941375</c:v>
              </c:pt>
              <c:pt idx="19">
                <c:v>175.47050217051356</c:v>
              </c:pt>
              <c:pt idx="20">
                <c:v>184.60259037066155</c:v>
              </c:pt>
              <c:pt idx="21">
                <c:v>198.44186481425453</c:v>
              </c:pt>
              <c:pt idx="22">
                <c:v>188.94501035931415</c:v>
              </c:pt>
              <c:pt idx="23">
                <c:v>185.29579662488726</c:v>
              </c:pt>
              <c:pt idx="24">
                <c:v>197.44068472537944</c:v>
              </c:pt>
              <c:pt idx="25">
                <c:v>184.60814615089294</c:v>
              </c:pt>
              <c:pt idx="26">
                <c:v>144.43779738164466</c:v>
              </c:pt>
              <c:pt idx="27">
                <c:v>161.56731251160917</c:v>
              </c:pt>
              <c:pt idx="28">
                <c:v>212.45218131249214</c:v>
              </c:pt>
              <c:pt idx="29">
                <c:v>187.95462526222769</c:v>
              </c:pt>
              <c:pt idx="30">
                <c:v>161.38512723963433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DF-48A4-B9AA-1F2734FFC6A4}"/>
            </c:ext>
          </c:extLst>
        </c:ser>
        <c:ser>
          <c:idx val="0"/>
          <c:order val="1"/>
          <c:tx>
            <c:v>Top 10%</c:v>
          </c:tx>
          <c:spPr>
            <a:ln w="28575">
              <a:solidFill>
                <a:schemeClr val="accent2"/>
              </a:solidFill>
            </a:ln>
          </c:spPr>
          <c:marker>
            <c:symbol val="diamond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100.51497031304608</c:v>
              </c:pt>
              <c:pt idx="2">
                <c:v>103.06618334610584</c:v>
              </c:pt>
              <c:pt idx="3">
                <c:v>105.92432192579062</c:v>
              </c:pt>
              <c:pt idx="4">
                <c:v>108.82715935966348</c:v>
              </c:pt>
              <c:pt idx="5">
                <c:v>111.2475060015003</c:v>
              </c:pt>
              <c:pt idx="6">
                <c:v>111.67131040840232</c:v>
              </c:pt>
              <c:pt idx="7">
                <c:v>110.47302550096796</c:v>
              </c:pt>
              <c:pt idx="8">
                <c:v>110.02039650698951</c:v>
              </c:pt>
              <c:pt idx="9">
                <c:v>108.33173800406232</c:v>
              </c:pt>
              <c:pt idx="10">
                <c:v>109.28963691886304</c:v>
              </c:pt>
              <c:pt idx="11">
                <c:v>108.7565401091462</c:v>
              </c:pt>
              <c:pt idx="12">
                <c:v>108.01981408832809</c:v>
              </c:pt>
              <c:pt idx="13">
                <c:v>109.45595616924201</c:v>
              </c:pt>
              <c:pt idx="14">
                <c:v>110.49042101085199</c:v>
              </c:pt>
              <c:pt idx="15">
                <c:v>111.32278776233288</c:v>
              </c:pt>
              <c:pt idx="16">
                <c:v>111.52508341645839</c:v>
              </c:pt>
              <c:pt idx="17">
                <c:v>112.88950976667495</c:v>
              </c:pt>
              <c:pt idx="18">
                <c:v>113.82412576449858</c:v>
              </c:pt>
              <c:pt idx="19">
                <c:v>111.44724320187227</c:v>
              </c:pt>
              <c:pt idx="20">
                <c:v>111.38260026224646</c:v>
              </c:pt>
              <c:pt idx="21">
                <c:v>112.39049274633909</c:v>
              </c:pt>
              <c:pt idx="22">
                <c:v>111.62904159137008</c:v>
              </c:pt>
              <c:pt idx="23">
                <c:v>111.77342135994758</c:v>
              </c:pt>
              <c:pt idx="24">
                <c:v>114.68839910139992</c:v>
              </c:pt>
              <c:pt idx="25">
                <c:v>113.54817825251089</c:v>
              </c:pt>
              <c:pt idx="26">
                <c:v>107.24970963031627</c:v>
              </c:pt>
              <c:pt idx="27">
                <c:v>108.24663731260809</c:v>
              </c:pt>
              <c:pt idx="28">
                <c:v>111.54954183921413</c:v>
              </c:pt>
              <c:pt idx="29">
                <c:v>109.25009448498129</c:v>
              </c:pt>
              <c:pt idx="30">
                <c:v>107.03672576398492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DF-48A4-B9AA-1F2734FFC6A4}"/>
            </c:ext>
          </c:extLst>
        </c:ser>
        <c:ser>
          <c:idx val="1"/>
          <c:order val="2"/>
          <c:tx>
            <c:v>Bottom 90%</c:v>
          </c:tx>
          <c:spPr>
            <a:ln w="28575"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99.777509663426386</c:v>
              </c:pt>
              <c:pt idx="2">
                <c:v>98.675270889624187</c:v>
              </c:pt>
              <c:pt idx="3">
                <c:v>97.440426475376981</c:v>
              </c:pt>
              <c:pt idx="4">
                <c:v>96.186270145742014</c:v>
              </c:pt>
              <c:pt idx="5">
                <c:v>95.140571538803286</c:v>
              </c:pt>
              <c:pt idx="6">
                <c:v>94.957468973967536</c:v>
              </c:pt>
              <c:pt idx="7">
                <c:v>95.475181948117736</c:v>
              </c:pt>
              <c:pt idx="8">
                <c:v>95.670738030986982</c:v>
              </c:pt>
              <c:pt idx="9">
                <c:v>96.400314453464262</c:v>
              </c:pt>
              <c:pt idx="10">
                <c:v>95.986459039747544</c:v>
              </c:pt>
              <c:pt idx="11">
                <c:v>96.216780838141389</c:v>
              </c:pt>
              <c:pt idx="12">
                <c:v>96.535079614171408</c:v>
              </c:pt>
              <c:pt idx="13">
                <c:v>95.914601643198594</c:v>
              </c:pt>
              <c:pt idx="14">
                <c:v>95.467666305466281</c:v>
              </c:pt>
              <c:pt idx="15">
                <c:v>95.108046432246326</c:v>
              </c:pt>
              <c:pt idx="16">
                <c:v>95.020645611201843</c:v>
              </c:pt>
              <c:pt idx="17">
                <c:v>94.431152061381596</c:v>
              </c:pt>
              <c:pt idx="18">
                <c:v>94.027355914972944</c:v>
              </c:pt>
              <c:pt idx="19">
                <c:v>95.054276084849519</c:v>
              </c:pt>
              <c:pt idx="20">
                <c:v>95.082204742152854</c:v>
              </c:pt>
              <c:pt idx="21">
                <c:v>94.64674985798807</c:v>
              </c:pt>
              <c:pt idx="22">
                <c:v>94.97573100401047</c:v>
              </c:pt>
              <c:pt idx="23">
                <c:v>94.913352450351312</c:v>
              </c:pt>
              <c:pt idx="24">
                <c:v>93.653950961818737</c:v>
              </c:pt>
              <c:pt idx="25">
                <c:v>94.146577651184558</c:v>
              </c:pt>
              <c:pt idx="26">
                <c:v>96.867799376299814</c:v>
              </c:pt>
              <c:pt idx="27">
                <c:v>96.437081779666627</c:v>
              </c:pt>
              <c:pt idx="28">
                <c:v>95.01007847252778</c:v>
              </c:pt>
              <c:pt idx="29">
                <c:v>96.003543149647498</c:v>
              </c:pt>
              <c:pt idx="30">
                <c:v>96.95981798573095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7DF-48A4-B9AA-1F2734FFC6A4}"/>
            </c:ext>
          </c:extLst>
        </c:ser>
        <c:ser>
          <c:idx val="3"/>
          <c:order val="3"/>
          <c:tx>
            <c:v>Top 1%</c:v>
          </c:tx>
          <c:spPr>
            <a:ln w="28575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100.49877663810557</c:v>
              </c:pt>
              <c:pt idx="2">
                <c:v>104.72828892449698</c:v>
              </c:pt>
              <c:pt idx="3">
                <c:v>110.64279751681524</c:v>
              </c:pt>
              <c:pt idx="4">
                <c:v>118.39012291188916</c:v>
              </c:pt>
              <c:pt idx="5">
                <c:v>124.27206609032729</c:v>
              </c:pt>
              <c:pt idx="6">
                <c:v>129.0271826215446</c:v>
              </c:pt>
              <c:pt idx="7">
                <c:v>129.13662313737154</c:v>
              </c:pt>
              <c:pt idx="8">
                <c:v>125.57465386054633</c:v>
              </c:pt>
              <c:pt idx="9">
                <c:v>123.28991278149317</c:v>
              </c:pt>
              <c:pt idx="10">
                <c:v>129.1229694591301</c:v>
              </c:pt>
              <c:pt idx="11">
                <c:v>127.01111100450005</c:v>
              </c:pt>
              <c:pt idx="12">
                <c:v>125.1326987843141</c:v>
              </c:pt>
              <c:pt idx="13">
                <c:v>135.93897583020697</c:v>
              </c:pt>
              <c:pt idx="14">
                <c:v>142.39586071904895</c:v>
              </c:pt>
              <c:pt idx="15">
                <c:v>145.03025302002476</c:v>
              </c:pt>
              <c:pt idx="16">
                <c:v>145.80278446762168</c:v>
              </c:pt>
              <c:pt idx="17">
                <c:v>152.02712505157311</c:v>
              </c:pt>
              <c:pt idx="18">
                <c:v>154.53683038926897</c:v>
              </c:pt>
              <c:pt idx="19">
                <c:v>148.60596233004864</c:v>
              </c:pt>
              <c:pt idx="20">
                <c:v>150.97879506049645</c:v>
              </c:pt>
              <c:pt idx="21">
                <c:v>156.9417583788296</c:v>
              </c:pt>
              <c:pt idx="22">
                <c:v>152.64360349641626</c:v>
              </c:pt>
              <c:pt idx="23">
                <c:v>152.80922270943475</c:v>
              </c:pt>
              <c:pt idx="24">
                <c:v>161.81539229138082</c:v>
              </c:pt>
              <c:pt idx="25">
                <c:v>154.85093215378859</c:v>
              </c:pt>
              <c:pt idx="26">
                <c:v>131.43870237284233</c:v>
              </c:pt>
              <c:pt idx="27">
                <c:v>138.89215225338464</c:v>
              </c:pt>
              <c:pt idx="28">
                <c:v>154.67583308546261</c:v>
              </c:pt>
              <c:pt idx="29">
                <c:v>144.65092447779239</c:v>
              </c:pt>
              <c:pt idx="30">
                <c:v>134.3328791702248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7DF-48A4-B9AA-1F2734FFC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08928"/>
        <c:axId val="173315968"/>
      </c:lineChart>
      <c:catAx>
        <c:axId val="173308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1596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73315968"/>
        <c:scaling>
          <c:orientation val="minMax"/>
          <c:max val="220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08928"/>
        <c:crosses val="autoZero"/>
        <c:crossBetween val="midCat"/>
        <c:majorUnit val="10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Rising top income inequality in France, 1983-2013 </a:t>
            </a:r>
          </a:p>
        </c:rich>
      </c:tx>
      <c:layout>
        <c:manualLayout>
          <c:xMode val="edge"/>
          <c:yMode val="edge"/>
          <c:x val="0.254738015607580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56822175191374E-2"/>
          <c:y val="5.2135254067531139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0.1%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100.70659710914235</c:v>
              </c:pt>
              <c:pt idx="2">
                <c:v>105.91457916666305</c:v>
              </c:pt>
              <c:pt idx="3">
                <c:v>115.26896188980102</c:v>
              </c:pt>
              <c:pt idx="4">
                <c:v>130.16423820241545</c:v>
              </c:pt>
              <c:pt idx="5">
                <c:v>149.29092178387398</c:v>
              </c:pt>
              <c:pt idx="6">
                <c:v>153.15616198154262</c:v>
              </c:pt>
              <c:pt idx="7">
                <c:v>157.09633398438319</c:v>
              </c:pt>
              <c:pt idx="8">
                <c:v>159.71074803674</c:v>
              </c:pt>
              <c:pt idx="9">
                <c:v>140.66518517803308</c:v>
              </c:pt>
              <c:pt idx="10">
                <c:v>151.64304286126165</c:v>
              </c:pt>
              <c:pt idx="11">
                <c:v>151.61477327865981</c:v>
              </c:pt>
              <c:pt idx="12">
                <c:v>145.47636423093715</c:v>
              </c:pt>
              <c:pt idx="13">
                <c:v>162.97881308748717</c:v>
              </c:pt>
              <c:pt idx="14">
                <c:v>170.73433406494993</c:v>
              </c:pt>
              <c:pt idx="15">
                <c:v>173.12167340733706</c:v>
              </c:pt>
              <c:pt idx="16">
                <c:v>169.77267757504279</c:v>
              </c:pt>
              <c:pt idx="17">
                <c:v>180.41622290993249</c:v>
              </c:pt>
              <c:pt idx="18">
                <c:v>183.58001023941375</c:v>
              </c:pt>
              <c:pt idx="19">
                <c:v>175.47050217051356</c:v>
              </c:pt>
              <c:pt idx="20">
                <c:v>184.60259037066155</c:v>
              </c:pt>
              <c:pt idx="21">
                <c:v>198.44186481425453</c:v>
              </c:pt>
              <c:pt idx="22">
                <c:v>188.94501035931415</c:v>
              </c:pt>
              <c:pt idx="23">
                <c:v>185.29579662488726</c:v>
              </c:pt>
              <c:pt idx="24">
                <c:v>197.44068472537944</c:v>
              </c:pt>
              <c:pt idx="25">
                <c:v>184.60814615089294</c:v>
              </c:pt>
              <c:pt idx="26">
                <c:v>144.43779738164466</c:v>
              </c:pt>
              <c:pt idx="27">
                <c:v>161.56731251160917</c:v>
              </c:pt>
              <c:pt idx="28">
                <c:v>212.45218131249214</c:v>
              </c:pt>
              <c:pt idx="29">
                <c:v>187.95462526222769</c:v>
              </c:pt>
              <c:pt idx="30">
                <c:v>161.38512723963433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DF-48A4-B9AA-1F2734FFC6A4}"/>
            </c:ext>
          </c:extLst>
        </c:ser>
        <c:ser>
          <c:idx val="0"/>
          <c:order val="1"/>
          <c:tx>
            <c:v>Top 10%</c:v>
          </c:tx>
          <c:spPr>
            <a:ln w="28575">
              <a:solidFill>
                <a:schemeClr val="accent2"/>
              </a:solidFill>
            </a:ln>
          </c:spPr>
          <c:marker>
            <c:symbol val="diamond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100.51497031304608</c:v>
              </c:pt>
              <c:pt idx="2">
                <c:v>103.06618334610584</c:v>
              </c:pt>
              <c:pt idx="3">
                <c:v>105.92432192579062</c:v>
              </c:pt>
              <c:pt idx="4">
                <c:v>108.82715935966348</c:v>
              </c:pt>
              <c:pt idx="5">
                <c:v>111.2475060015003</c:v>
              </c:pt>
              <c:pt idx="6">
                <c:v>111.67131040840232</c:v>
              </c:pt>
              <c:pt idx="7">
                <c:v>110.47302550096796</c:v>
              </c:pt>
              <c:pt idx="8">
                <c:v>110.02039650698951</c:v>
              </c:pt>
              <c:pt idx="9">
                <c:v>108.33173800406232</c:v>
              </c:pt>
              <c:pt idx="10">
                <c:v>109.28963691886304</c:v>
              </c:pt>
              <c:pt idx="11">
                <c:v>108.7565401091462</c:v>
              </c:pt>
              <c:pt idx="12">
                <c:v>108.01981408832809</c:v>
              </c:pt>
              <c:pt idx="13">
                <c:v>109.45595616924201</c:v>
              </c:pt>
              <c:pt idx="14">
                <c:v>110.49042101085199</c:v>
              </c:pt>
              <c:pt idx="15">
                <c:v>111.32278776233288</c:v>
              </c:pt>
              <c:pt idx="16">
                <c:v>111.52508341645839</c:v>
              </c:pt>
              <c:pt idx="17">
                <c:v>112.88950976667495</c:v>
              </c:pt>
              <c:pt idx="18">
                <c:v>113.82412576449858</c:v>
              </c:pt>
              <c:pt idx="19">
                <c:v>111.44724320187227</c:v>
              </c:pt>
              <c:pt idx="20">
                <c:v>111.38260026224646</c:v>
              </c:pt>
              <c:pt idx="21">
                <c:v>112.39049274633909</c:v>
              </c:pt>
              <c:pt idx="22">
                <c:v>111.62904159137008</c:v>
              </c:pt>
              <c:pt idx="23">
                <c:v>111.77342135994758</c:v>
              </c:pt>
              <c:pt idx="24">
                <c:v>114.68839910139992</c:v>
              </c:pt>
              <c:pt idx="25">
                <c:v>113.54817825251089</c:v>
              </c:pt>
              <c:pt idx="26">
                <c:v>107.24970963031627</c:v>
              </c:pt>
              <c:pt idx="27">
                <c:v>108.24663731260809</c:v>
              </c:pt>
              <c:pt idx="28">
                <c:v>111.54954183921413</c:v>
              </c:pt>
              <c:pt idx="29">
                <c:v>109.25009448498129</c:v>
              </c:pt>
              <c:pt idx="30">
                <c:v>107.03672576398492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DF-48A4-B9AA-1F2734FFC6A4}"/>
            </c:ext>
          </c:extLst>
        </c:ser>
        <c:ser>
          <c:idx val="1"/>
          <c:order val="2"/>
          <c:tx>
            <c:v>Bottom 90%</c:v>
          </c:tx>
          <c:spPr>
            <a:ln w="28575"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99.777509663426386</c:v>
              </c:pt>
              <c:pt idx="2">
                <c:v>98.675270889624187</c:v>
              </c:pt>
              <c:pt idx="3">
                <c:v>97.440426475376981</c:v>
              </c:pt>
              <c:pt idx="4">
                <c:v>96.186270145742014</c:v>
              </c:pt>
              <c:pt idx="5">
                <c:v>95.140571538803286</c:v>
              </c:pt>
              <c:pt idx="6">
                <c:v>94.957468973967536</c:v>
              </c:pt>
              <c:pt idx="7">
                <c:v>95.475181948117736</c:v>
              </c:pt>
              <c:pt idx="8">
                <c:v>95.670738030986982</c:v>
              </c:pt>
              <c:pt idx="9">
                <c:v>96.400314453464262</c:v>
              </c:pt>
              <c:pt idx="10">
                <c:v>95.986459039747544</c:v>
              </c:pt>
              <c:pt idx="11">
                <c:v>96.216780838141389</c:v>
              </c:pt>
              <c:pt idx="12">
                <c:v>96.535079614171408</c:v>
              </c:pt>
              <c:pt idx="13">
                <c:v>95.914601643198594</c:v>
              </c:pt>
              <c:pt idx="14">
                <c:v>95.467666305466281</c:v>
              </c:pt>
              <c:pt idx="15">
                <c:v>95.108046432246326</c:v>
              </c:pt>
              <c:pt idx="16">
                <c:v>95.020645611201843</c:v>
              </c:pt>
              <c:pt idx="17">
                <c:v>94.431152061381596</c:v>
              </c:pt>
              <c:pt idx="18">
                <c:v>94.027355914972944</c:v>
              </c:pt>
              <c:pt idx="19">
                <c:v>95.054276084849519</c:v>
              </c:pt>
              <c:pt idx="20">
                <c:v>95.082204742152854</c:v>
              </c:pt>
              <c:pt idx="21">
                <c:v>94.64674985798807</c:v>
              </c:pt>
              <c:pt idx="22">
                <c:v>94.97573100401047</c:v>
              </c:pt>
              <c:pt idx="23">
                <c:v>94.913352450351312</c:v>
              </c:pt>
              <c:pt idx="24">
                <c:v>93.653950961818737</c:v>
              </c:pt>
              <c:pt idx="25">
                <c:v>94.146577651184558</c:v>
              </c:pt>
              <c:pt idx="26">
                <c:v>96.867799376299814</c:v>
              </c:pt>
              <c:pt idx="27">
                <c:v>96.437081779666627</c:v>
              </c:pt>
              <c:pt idx="28">
                <c:v>95.01007847252778</c:v>
              </c:pt>
              <c:pt idx="29">
                <c:v>96.003543149647498</c:v>
              </c:pt>
              <c:pt idx="30">
                <c:v>96.95981798573095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7DF-48A4-B9AA-1F2734FFC6A4}"/>
            </c:ext>
          </c:extLst>
        </c:ser>
        <c:ser>
          <c:idx val="3"/>
          <c:order val="3"/>
          <c:tx>
            <c:v>Top 1%</c:v>
          </c:tx>
          <c:spPr>
            <a:ln w="28575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100.49877663810557</c:v>
              </c:pt>
              <c:pt idx="2">
                <c:v>104.72828892449698</c:v>
              </c:pt>
              <c:pt idx="3">
                <c:v>110.64279751681524</c:v>
              </c:pt>
              <c:pt idx="4">
                <c:v>118.39012291188916</c:v>
              </c:pt>
              <c:pt idx="5">
                <c:v>124.27206609032729</c:v>
              </c:pt>
              <c:pt idx="6">
                <c:v>129.0271826215446</c:v>
              </c:pt>
              <c:pt idx="7">
                <c:v>129.13662313737154</c:v>
              </c:pt>
              <c:pt idx="8">
                <c:v>125.57465386054633</c:v>
              </c:pt>
              <c:pt idx="9">
                <c:v>123.28991278149317</c:v>
              </c:pt>
              <c:pt idx="10">
                <c:v>129.1229694591301</c:v>
              </c:pt>
              <c:pt idx="11">
                <c:v>127.01111100450005</c:v>
              </c:pt>
              <c:pt idx="12">
                <c:v>125.1326987843141</c:v>
              </c:pt>
              <c:pt idx="13">
                <c:v>135.93897583020697</c:v>
              </c:pt>
              <c:pt idx="14">
                <c:v>142.39586071904895</c:v>
              </c:pt>
              <c:pt idx="15">
                <c:v>145.03025302002476</c:v>
              </c:pt>
              <c:pt idx="16">
                <c:v>145.80278446762168</c:v>
              </c:pt>
              <c:pt idx="17">
                <c:v>152.02712505157311</c:v>
              </c:pt>
              <c:pt idx="18">
                <c:v>154.53683038926897</c:v>
              </c:pt>
              <c:pt idx="19">
                <c:v>148.60596233004864</c:v>
              </c:pt>
              <c:pt idx="20">
                <c:v>150.97879506049645</c:v>
              </c:pt>
              <c:pt idx="21">
                <c:v>156.9417583788296</c:v>
              </c:pt>
              <c:pt idx="22">
                <c:v>152.64360349641626</c:v>
              </c:pt>
              <c:pt idx="23">
                <c:v>152.80922270943475</c:v>
              </c:pt>
              <c:pt idx="24">
                <c:v>161.81539229138082</c:v>
              </c:pt>
              <c:pt idx="25">
                <c:v>154.85093215378859</c:v>
              </c:pt>
              <c:pt idx="26">
                <c:v>131.43870237284233</c:v>
              </c:pt>
              <c:pt idx="27">
                <c:v>138.89215225338464</c:v>
              </c:pt>
              <c:pt idx="28">
                <c:v>154.67583308546261</c:v>
              </c:pt>
              <c:pt idx="29">
                <c:v>144.65092447779239</c:v>
              </c:pt>
              <c:pt idx="30">
                <c:v>134.3328791702248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7DF-48A4-B9AA-1F2734FFC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08576"/>
        <c:axId val="174044672"/>
      </c:lineChart>
      <c:catAx>
        <c:axId val="17400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404467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74044672"/>
        <c:scaling>
          <c:orientation val="minMax"/>
          <c:max val="220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4008576"/>
        <c:crosses val="autoZero"/>
        <c:crossBetween val="midCat"/>
        <c:majorUnit val="10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6: Top 0.1% income share in France 1970-2013</a:t>
            </a:r>
          </a:p>
        </c:rich>
      </c:tx>
      <c:layout>
        <c:manualLayout>
          <c:xMode val="edge"/>
          <c:yMode val="edge"/>
          <c:x val="0.27842809364548493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95743466849257E-2"/>
          <c:y val="5.4393658109809444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0.1%</c:v>
          </c:tx>
          <c:spPr>
            <a:ln w="34925"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Lit>
              <c:formatCode>General</c:formatCode>
              <c:ptCount val="46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</c:numLit>
          </c:cat>
          <c:val>
            <c:numLit>
              <c:formatCode>General</c:formatCode>
              <c:ptCount val="46"/>
              <c:pt idx="0">
                <c:v>3.1278740614652634E-2</c:v>
              </c:pt>
              <c:pt idx="1">
                <c:v>3.1466767191886902E-2</c:v>
              </c:pt>
              <c:pt idx="2">
                <c:v>3.1554482877254486E-2</c:v>
              </c:pt>
              <c:pt idx="3">
                <c:v>3.3592462539672852E-2</c:v>
              </c:pt>
              <c:pt idx="4">
                <c:v>2.9879992827773094E-2</c:v>
              </c:pt>
              <c:pt idx="5">
                <c:v>2.9097525402903557E-2</c:v>
              </c:pt>
              <c:pt idx="6">
                <c:v>2.9757130891084671E-2</c:v>
              </c:pt>
              <c:pt idx="7">
                <c:v>2.8299065306782722E-2</c:v>
              </c:pt>
              <c:pt idx="8">
                <c:v>2.8615012764930725E-2</c:v>
              </c:pt>
              <c:pt idx="9">
                <c:v>2.9828066006302834E-2</c:v>
              </c:pt>
              <c:pt idx="10">
                <c:v>2.8566822409629822E-2</c:v>
              </c:pt>
              <c:pt idx="11">
                <c:v>2.8154345229268074E-2</c:v>
              </c:pt>
              <c:pt idx="12">
                <c:v>2.5185758247971535E-2</c:v>
              </c:pt>
              <c:pt idx="13">
                <c:v>2.3535432294011116E-2</c:v>
              </c:pt>
              <c:pt idx="14">
                <c:v>2.3701732978224754E-2</c:v>
              </c:pt>
              <c:pt idx="15">
                <c:v>2.4927454069256783E-2</c:v>
              </c:pt>
              <c:pt idx="16">
                <c:v>2.7129048481583595E-2</c:v>
              </c:pt>
              <c:pt idx="17">
                <c:v>3.0634716153144836E-2</c:v>
              </c:pt>
              <c:pt idx="18">
                <c:v>3.5136263817548752E-2</c:v>
              </c:pt>
              <c:pt idx="19">
                <c:v>3.6045964807271957E-2</c:v>
              </c:pt>
              <c:pt idx="20">
                <c:v>3.6973301321268082E-2</c:v>
              </c:pt>
              <c:pt idx="21">
                <c:v>3.7588614970445633E-2</c:v>
              </c:pt>
              <c:pt idx="22">
                <c:v>3.3106159418821335E-2</c:v>
              </c:pt>
              <c:pt idx="23">
                <c:v>3.5689845681190491E-2</c:v>
              </c:pt>
              <c:pt idx="24">
                <c:v>3.5683192312717438E-2</c:v>
              </c:pt>
              <c:pt idx="25">
                <c:v>3.4238491207361221E-2</c:v>
              </c:pt>
              <c:pt idx="26">
                <c:v>3.8357768207788467E-2</c:v>
              </c:pt>
              <c:pt idx="27">
                <c:v>4.0183063596487045E-2</c:v>
              </c:pt>
              <c:pt idx="28">
                <c:v>4.0744934231042862E-2</c:v>
              </c:pt>
              <c:pt idx="29">
                <c:v>3.9956733584403992E-2</c:v>
              </c:pt>
              <c:pt idx="30">
                <c:v>4.2461737990379333E-2</c:v>
              </c:pt>
              <c:pt idx="31">
                <c:v>4.3206349015235901E-2</c:v>
              </c:pt>
              <c:pt idx="32">
                <c:v>4.1297741234302521E-2</c:v>
              </c:pt>
              <c:pt idx="33">
                <c:v>4.3447017669677734E-2</c:v>
              </c:pt>
              <c:pt idx="34">
                <c:v>4.670415073633194E-2</c:v>
              </c:pt>
              <c:pt idx="35">
                <c:v>4.4469024986028671E-2</c:v>
              </c:pt>
              <c:pt idx="36">
                <c:v>4.3610166758298874E-2</c:v>
              </c:pt>
              <c:pt idx="37">
                <c:v>4.6468518674373627E-2</c:v>
              </c:pt>
              <c:pt idx="38">
                <c:v>4.3448325246572495E-2</c:v>
              </c:pt>
              <c:pt idx="39">
                <c:v>3.3994060009717941E-2</c:v>
              </c:pt>
              <c:pt idx="40">
                <c:v>3.8025565445423126E-2</c:v>
              </c:pt>
              <c:pt idx="41">
                <c:v>5.0001539289951324E-2</c:v>
              </c:pt>
              <c:pt idx="42">
                <c:v>4.4235933572053909E-2</c:v>
              </c:pt>
              <c:pt idx="43">
                <c:v>3.798268735408783E-2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95B-425F-8514-BA0C821B6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79168"/>
        <c:axId val="33880320"/>
      </c:lineChart>
      <c:catAx>
        <c:axId val="33879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88032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33880320"/>
        <c:scaling>
          <c:orientation val="minMax"/>
          <c:max val="5.4000000000000013E-2"/>
          <c:min val="2.200000000000000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879168"/>
        <c:crosses val="autoZero"/>
        <c:crossBetween val="midCat"/>
        <c:majorUnit val="4.000000000000001E-3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0.1% income share in France 1970-2013</a:t>
            </a:r>
          </a:p>
        </c:rich>
      </c:tx>
      <c:layout>
        <c:manualLayout>
          <c:xMode val="edge"/>
          <c:yMode val="edge"/>
          <c:x val="0.27842809364548493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95743466849257E-2"/>
          <c:y val="5.4393658109809444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0.1%</c:v>
          </c:tx>
          <c:spPr>
            <a:ln w="34925"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Lit>
              <c:formatCode>General</c:formatCode>
              <c:ptCount val="46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</c:numLit>
          </c:cat>
          <c:val>
            <c:numLit>
              <c:formatCode>General</c:formatCode>
              <c:ptCount val="46"/>
              <c:pt idx="0">
                <c:v>3.1278740614652634E-2</c:v>
              </c:pt>
              <c:pt idx="1">
                <c:v>3.1466767191886902E-2</c:v>
              </c:pt>
              <c:pt idx="2">
                <c:v>3.1554482877254486E-2</c:v>
              </c:pt>
              <c:pt idx="3">
                <c:v>3.3592462539672852E-2</c:v>
              </c:pt>
              <c:pt idx="4">
                <c:v>2.9879992827773094E-2</c:v>
              </c:pt>
              <c:pt idx="5">
                <c:v>2.9097525402903557E-2</c:v>
              </c:pt>
              <c:pt idx="6">
                <c:v>2.9757130891084671E-2</c:v>
              </c:pt>
              <c:pt idx="7">
                <c:v>2.8299065306782722E-2</c:v>
              </c:pt>
              <c:pt idx="8">
                <c:v>2.8615012764930725E-2</c:v>
              </c:pt>
              <c:pt idx="9">
                <c:v>2.9828066006302834E-2</c:v>
              </c:pt>
              <c:pt idx="10">
                <c:v>2.8566822409629822E-2</c:v>
              </c:pt>
              <c:pt idx="11">
                <c:v>2.8154345229268074E-2</c:v>
              </c:pt>
              <c:pt idx="12">
                <c:v>2.5185758247971535E-2</c:v>
              </c:pt>
              <c:pt idx="13">
                <c:v>2.3535432294011116E-2</c:v>
              </c:pt>
              <c:pt idx="14">
                <c:v>2.3701732978224754E-2</c:v>
              </c:pt>
              <c:pt idx="15">
                <c:v>2.4927454069256783E-2</c:v>
              </c:pt>
              <c:pt idx="16">
                <c:v>2.7129048481583595E-2</c:v>
              </c:pt>
              <c:pt idx="17">
                <c:v>3.0634716153144836E-2</c:v>
              </c:pt>
              <c:pt idx="18">
                <c:v>3.5136263817548752E-2</c:v>
              </c:pt>
              <c:pt idx="19">
                <c:v>3.6045964807271957E-2</c:v>
              </c:pt>
              <c:pt idx="20">
                <c:v>3.6973301321268082E-2</c:v>
              </c:pt>
              <c:pt idx="21">
                <c:v>3.7588614970445633E-2</c:v>
              </c:pt>
              <c:pt idx="22">
                <c:v>3.3106159418821335E-2</c:v>
              </c:pt>
              <c:pt idx="23">
                <c:v>3.5689845681190491E-2</c:v>
              </c:pt>
              <c:pt idx="24">
                <c:v>3.5683192312717438E-2</c:v>
              </c:pt>
              <c:pt idx="25">
                <c:v>3.4238491207361221E-2</c:v>
              </c:pt>
              <c:pt idx="26">
                <c:v>3.8357768207788467E-2</c:v>
              </c:pt>
              <c:pt idx="27">
                <c:v>4.0183063596487045E-2</c:v>
              </c:pt>
              <c:pt idx="28">
                <c:v>4.0744934231042862E-2</c:v>
              </c:pt>
              <c:pt idx="29">
                <c:v>3.9956733584403992E-2</c:v>
              </c:pt>
              <c:pt idx="30">
                <c:v>4.2461737990379333E-2</c:v>
              </c:pt>
              <c:pt idx="31">
                <c:v>4.3206349015235901E-2</c:v>
              </c:pt>
              <c:pt idx="32">
                <c:v>4.1297741234302521E-2</c:v>
              </c:pt>
              <c:pt idx="33">
                <c:v>4.3447017669677734E-2</c:v>
              </c:pt>
              <c:pt idx="34">
                <c:v>4.670415073633194E-2</c:v>
              </c:pt>
              <c:pt idx="35">
                <c:v>4.4469024986028671E-2</c:v>
              </c:pt>
              <c:pt idx="36">
                <c:v>4.3610166758298874E-2</c:v>
              </c:pt>
              <c:pt idx="37">
                <c:v>4.6468518674373627E-2</c:v>
              </c:pt>
              <c:pt idx="38">
                <c:v>4.3448325246572495E-2</c:v>
              </c:pt>
              <c:pt idx="39">
                <c:v>3.3994060009717941E-2</c:v>
              </c:pt>
              <c:pt idx="40">
                <c:v>3.8025565445423126E-2</c:v>
              </c:pt>
              <c:pt idx="41">
                <c:v>5.0001539289951324E-2</c:v>
              </c:pt>
              <c:pt idx="42">
                <c:v>4.4235933572053909E-2</c:v>
              </c:pt>
              <c:pt idx="43">
                <c:v>3.798268735408783E-2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95B-425F-8514-BA0C821B6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5936"/>
        <c:axId val="33898880"/>
      </c:lineChart>
      <c:catAx>
        <c:axId val="33895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89888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33898880"/>
        <c:scaling>
          <c:orientation val="minMax"/>
          <c:max val="5.4000000000000013E-2"/>
          <c:min val="2.200000000000000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895936"/>
        <c:crosses val="autoZero"/>
        <c:crossBetween val="midCat"/>
        <c:majorUnit val="4.000000000000001E-3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 7: Top 0.01% income share in France 1970-2013 </a:t>
            </a:r>
          </a:p>
        </c:rich>
      </c:tx>
      <c:layout>
        <c:manualLayout>
          <c:xMode val="edge"/>
          <c:yMode val="edge"/>
          <c:x val="0.2059643255295429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7538329411661E-2"/>
          <c:y val="5.8904172837664574E-2"/>
          <c:w val="0.90093246078353917"/>
          <c:h val="0.79649238703078218"/>
        </c:manualLayout>
      </c:layout>
      <c:lineChart>
        <c:grouping val="standard"/>
        <c:varyColors val="0"/>
        <c:ser>
          <c:idx val="0"/>
          <c:order val="0"/>
          <c:tx>
            <c:v>Top 0.01%</c:v>
          </c:tx>
          <c:spPr>
            <a:ln w="28575"/>
          </c:spPr>
          <c:cat>
            <c:numLit>
              <c:formatCode>General</c:formatCode>
              <c:ptCount val="44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</c:numLit>
          </c:cat>
          <c:val>
            <c:numLit>
              <c:formatCode>General</c:formatCode>
              <c:ptCount val="46"/>
              <c:pt idx="0">
                <c:v>1.0350526310503483E-2</c:v>
              </c:pt>
              <c:pt idx="1">
                <c:v>1.0716166347265244E-2</c:v>
              </c:pt>
              <c:pt idx="2">
                <c:v>1.1311277747154236E-2</c:v>
              </c:pt>
              <c:pt idx="3">
                <c:v>1.2880170717835426E-2</c:v>
              </c:pt>
              <c:pt idx="4">
                <c:v>1.1039615608751774E-2</c:v>
              </c:pt>
              <c:pt idx="5">
                <c:v>1.112798135727644E-2</c:v>
              </c:pt>
              <c:pt idx="6">
                <c:v>1.1314512230455875E-2</c:v>
              </c:pt>
              <c:pt idx="7">
                <c:v>1.0884855873882771E-2</c:v>
              </c:pt>
              <c:pt idx="8">
                <c:v>1.0782637633383274E-2</c:v>
              </c:pt>
              <c:pt idx="9">
                <c:v>1.1325983330607414E-2</c:v>
              </c:pt>
              <c:pt idx="10">
                <c:v>1.0657090693712234E-2</c:v>
              </c:pt>
              <c:pt idx="11">
                <c:v>1.0460597462952137E-2</c:v>
              </c:pt>
              <c:pt idx="12">
                <c:v>8.9688962325453758E-3</c:v>
              </c:pt>
              <c:pt idx="13">
                <c:v>7.9537089914083481E-3</c:v>
              </c:pt>
              <c:pt idx="14">
                <c:v>8.0057661980390549E-3</c:v>
              </c:pt>
              <c:pt idx="15">
                <c:v>8.3430539816617966E-3</c:v>
              </c:pt>
              <c:pt idx="16">
                <c:v>9.2032374814152718E-3</c:v>
              </c:pt>
              <c:pt idx="17">
                <c:v>1.0792477987706661E-2</c:v>
              </c:pt>
              <c:pt idx="18">
                <c:v>1.444691326469183E-2</c:v>
              </c:pt>
              <c:pt idx="19">
                <c:v>1.3248817063868046E-2</c:v>
              </c:pt>
              <c:pt idx="20">
                <c:v>1.3689604587852955E-2</c:v>
              </c:pt>
              <c:pt idx="21">
                <c:v>1.383829303085804E-2</c:v>
              </c:pt>
              <c:pt idx="22">
                <c:v>1.2521805241703987E-2</c:v>
              </c:pt>
              <c:pt idx="23">
                <c:v>1.3006480410695076E-2</c:v>
              </c:pt>
              <c:pt idx="24">
                <c:v>1.2578092515468597E-2</c:v>
              </c:pt>
              <c:pt idx="25">
                <c:v>1.1884432286024094E-2</c:v>
              </c:pt>
              <c:pt idx="26">
                <c:v>1.3328180648386478E-2</c:v>
              </c:pt>
              <c:pt idx="27">
                <c:v>1.3860883191227913E-2</c:v>
              </c:pt>
              <c:pt idx="28">
                <c:v>1.3766012154519558E-2</c:v>
              </c:pt>
              <c:pt idx="29">
                <c:v>1.3302884995937347E-2</c:v>
              </c:pt>
              <c:pt idx="30">
                <c:v>1.4467343688011169E-2</c:v>
              </c:pt>
              <c:pt idx="31">
                <c:v>1.4648947864770889E-2</c:v>
              </c:pt>
              <c:pt idx="32">
                <c:v>1.413089781999588E-2</c:v>
              </c:pt>
              <c:pt idx="33">
                <c:v>1.6592832282185555E-2</c:v>
              </c:pt>
              <c:pt idx="34">
                <c:v>1.8529269844293594E-2</c:v>
              </c:pt>
              <c:pt idx="35">
                <c:v>1.7343096435070038E-2</c:v>
              </c:pt>
              <c:pt idx="36">
                <c:v>1.6275051981210709E-2</c:v>
              </c:pt>
              <c:pt idx="37">
                <c:v>1.7479436472058296E-2</c:v>
              </c:pt>
              <c:pt idx="38">
                <c:v>1.5711870044469833E-2</c:v>
              </c:pt>
              <c:pt idx="39">
                <c:v>1.1530295014381409E-2</c:v>
              </c:pt>
              <c:pt idx="40">
                <c:v>1.3815787620842457E-2</c:v>
              </c:pt>
              <c:pt idx="41">
                <c:v>2.1353436633944511E-2</c:v>
              </c:pt>
              <c:pt idx="42">
                <c:v>1.8663406372070313E-2</c:v>
              </c:pt>
              <c:pt idx="43">
                <c:v>1.5044130384922028E-2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95B-425F-8514-BA0C821B6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2512"/>
        <c:axId val="33954048"/>
      </c:lineChart>
      <c:catAx>
        <c:axId val="3395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95404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33954048"/>
        <c:scaling>
          <c:orientation val="minMax"/>
          <c:max val="2.2000000000000006E-2"/>
          <c:min val="6.0000000000000019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952512"/>
        <c:crosses val="autoZero"/>
        <c:crossBetween val="midCat"/>
        <c:majorUnit val="2.0000000000000005E-3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0.01% income share in France 1970-2013 </a:t>
            </a:r>
          </a:p>
        </c:rich>
      </c:tx>
      <c:layout>
        <c:manualLayout>
          <c:xMode val="edge"/>
          <c:yMode val="edge"/>
          <c:x val="0.27842809364548493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7538329411661E-2"/>
          <c:y val="5.8904172837664574E-2"/>
          <c:w val="0.90093246078353917"/>
          <c:h val="0.79649238703078218"/>
        </c:manualLayout>
      </c:layout>
      <c:lineChart>
        <c:grouping val="standard"/>
        <c:varyColors val="0"/>
        <c:ser>
          <c:idx val="0"/>
          <c:order val="0"/>
          <c:tx>
            <c:v>Top 0.01%</c:v>
          </c:tx>
          <c:spPr>
            <a:ln w="28575"/>
          </c:spPr>
          <c:cat>
            <c:numLit>
              <c:formatCode>General</c:formatCode>
              <c:ptCount val="44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</c:numLit>
          </c:cat>
          <c:val>
            <c:numLit>
              <c:formatCode>General</c:formatCode>
              <c:ptCount val="46"/>
              <c:pt idx="0">
                <c:v>1.0350526310503483E-2</c:v>
              </c:pt>
              <c:pt idx="1">
                <c:v>1.0716166347265244E-2</c:v>
              </c:pt>
              <c:pt idx="2">
                <c:v>1.1311277747154236E-2</c:v>
              </c:pt>
              <c:pt idx="3">
                <c:v>1.2880170717835426E-2</c:v>
              </c:pt>
              <c:pt idx="4">
                <c:v>1.1039615608751774E-2</c:v>
              </c:pt>
              <c:pt idx="5">
                <c:v>1.112798135727644E-2</c:v>
              </c:pt>
              <c:pt idx="6">
                <c:v>1.1314512230455875E-2</c:v>
              </c:pt>
              <c:pt idx="7">
                <c:v>1.0884855873882771E-2</c:v>
              </c:pt>
              <c:pt idx="8">
                <c:v>1.0782637633383274E-2</c:v>
              </c:pt>
              <c:pt idx="9">
                <c:v>1.1325983330607414E-2</c:v>
              </c:pt>
              <c:pt idx="10">
                <c:v>1.0657090693712234E-2</c:v>
              </c:pt>
              <c:pt idx="11">
                <c:v>1.0460597462952137E-2</c:v>
              </c:pt>
              <c:pt idx="12">
                <c:v>8.9688962325453758E-3</c:v>
              </c:pt>
              <c:pt idx="13">
                <c:v>7.9537089914083481E-3</c:v>
              </c:pt>
              <c:pt idx="14">
                <c:v>8.0057661980390549E-3</c:v>
              </c:pt>
              <c:pt idx="15">
                <c:v>8.3430539816617966E-3</c:v>
              </c:pt>
              <c:pt idx="16">
                <c:v>9.2032374814152718E-3</c:v>
              </c:pt>
              <c:pt idx="17">
                <c:v>1.0792477987706661E-2</c:v>
              </c:pt>
              <c:pt idx="18">
                <c:v>1.444691326469183E-2</c:v>
              </c:pt>
              <c:pt idx="19">
                <c:v>1.3248817063868046E-2</c:v>
              </c:pt>
              <c:pt idx="20">
                <c:v>1.3689604587852955E-2</c:v>
              </c:pt>
              <c:pt idx="21">
                <c:v>1.383829303085804E-2</c:v>
              </c:pt>
              <c:pt idx="22">
                <c:v>1.2521805241703987E-2</c:v>
              </c:pt>
              <c:pt idx="23">
                <c:v>1.3006480410695076E-2</c:v>
              </c:pt>
              <c:pt idx="24">
                <c:v>1.2578092515468597E-2</c:v>
              </c:pt>
              <c:pt idx="25">
                <c:v>1.1884432286024094E-2</c:v>
              </c:pt>
              <c:pt idx="26">
                <c:v>1.3328180648386478E-2</c:v>
              </c:pt>
              <c:pt idx="27">
                <c:v>1.3860883191227913E-2</c:v>
              </c:pt>
              <c:pt idx="28">
                <c:v>1.3766012154519558E-2</c:v>
              </c:pt>
              <c:pt idx="29">
                <c:v>1.3302884995937347E-2</c:v>
              </c:pt>
              <c:pt idx="30">
                <c:v>1.4467343688011169E-2</c:v>
              </c:pt>
              <c:pt idx="31">
                <c:v>1.4648947864770889E-2</c:v>
              </c:pt>
              <c:pt idx="32">
                <c:v>1.413089781999588E-2</c:v>
              </c:pt>
              <c:pt idx="33">
                <c:v>1.6592832282185555E-2</c:v>
              </c:pt>
              <c:pt idx="34">
                <c:v>1.8529269844293594E-2</c:v>
              </c:pt>
              <c:pt idx="35">
                <c:v>1.7343096435070038E-2</c:v>
              </c:pt>
              <c:pt idx="36">
                <c:v>1.6275051981210709E-2</c:v>
              </c:pt>
              <c:pt idx="37">
                <c:v>1.7479436472058296E-2</c:v>
              </c:pt>
              <c:pt idx="38">
                <c:v>1.5711870044469833E-2</c:v>
              </c:pt>
              <c:pt idx="39">
                <c:v>1.1530295014381409E-2</c:v>
              </c:pt>
              <c:pt idx="40">
                <c:v>1.3815787620842457E-2</c:v>
              </c:pt>
              <c:pt idx="41">
                <c:v>2.1353436633944511E-2</c:v>
              </c:pt>
              <c:pt idx="42">
                <c:v>1.8663406372070313E-2</c:v>
              </c:pt>
              <c:pt idx="43">
                <c:v>1.5044130384922028E-2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95B-425F-8514-BA0C821B6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66720"/>
        <c:axId val="33968512"/>
      </c:lineChart>
      <c:catAx>
        <c:axId val="3396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968512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33968512"/>
        <c:scaling>
          <c:orientation val="minMax"/>
          <c:max val="2.2000000000000006E-2"/>
          <c:min val="6.0000000000000019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966720"/>
        <c:crosses val="autoZero"/>
        <c:crossBetween val="midCat"/>
        <c:majorUnit val="2.0000000000000005E-3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 8: Top labor incomes vs top capital incomes in France, 1983-2013 </a:t>
            </a:r>
          </a:p>
        </c:rich>
      </c:tx>
      <c:layout>
        <c:manualLayout>
          <c:xMode val="edge"/>
          <c:yMode val="edge"/>
          <c:x val="0.1224522467718290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2135302192916941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0.01% (total)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100.65450227921262</c:v>
              </c:pt>
              <c:pt idx="2">
                <c:v>104.89513748458765</c:v>
              </c:pt>
              <c:pt idx="3">
                <c:v>115.71001015195141</c:v>
              </c:pt>
              <c:pt idx="4">
                <c:v>135.69113478208433</c:v>
              </c:pt>
              <c:pt idx="5">
                <c:v>181.63743833596988</c:v>
              </c:pt>
              <c:pt idx="6">
                <c:v>166.57407353197749</c:v>
              </c:pt>
              <c:pt idx="7">
                <c:v>172.11598516667584</c:v>
              </c:pt>
              <c:pt idx="8">
                <c:v>173.98540788714121</c:v>
              </c:pt>
              <c:pt idx="9">
                <c:v>157.43353516240194</c:v>
              </c:pt>
              <c:pt idx="10">
                <c:v>163.52723521497666</c:v>
              </c:pt>
              <c:pt idx="11">
                <c:v>158.14122102097951</c:v>
              </c:pt>
              <c:pt idx="12">
                <c:v>149.4200039109017</c:v>
              </c:pt>
              <c:pt idx="13">
                <c:v>167.57189209189917</c:v>
              </c:pt>
              <c:pt idx="14">
                <c:v>174.2694283409229</c:v>
              </c:pt>
              <c:pt idx="15">
                <c:v>173.07663845118924</c:v>
              </c:pt>
              <c:pt idx="16">
                <c:v>167.25385616078256</c:v>
              </c:pt>
              <c:pt idx="17">
                <c:v>181.89430495431623</c:v>
              </c:pt>
              <c:pt idx="18">
                <c:v>184.17756898818885</c:v>
              </c:pt>
              <c:pt idx="19">
                <c:v>177.66425494395349</c:v>
              </c:pt>
              <c:pt idx="20">
                <c:v>208.61754308724707</c:v>
              </c:pt>
              <c:pt idx="21">
                <c:v>213.33398515028284</c:v>
              </c:pt>
              <c:pt idx="22">
                <c:v>218.05042721331861</c:v>
              </c:pt>
              <c:pt idx="23">
                <c:v>204.62217059727899</c:v>
              </c:pt>
              <c:pt idx="24">
                <c:v>219.76459650384123</c:v>
              </c:pt>
              <c:pt idx="25">
                <c:v>197.54142452837922</c:v>
              </c:pt>
              <c:pt idx="26">
                <c:v>174.96752429384222</c:v>
              </c:pt>
              <c:pt idx="27">
                <c:v>203.70245297843266</c:v>
              </c:pt>
              <c:pt idx="28">
                <c:v>238.47143461007488</c:v>
              </c:pt>
              <c:pt idx="29">
                <c:v>234.65035484992794</c:v>
              </c:pt>
              <c:pt idx="30">
                <c:v>189.14610028067159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DF-48A4-B9AA-1F2734FFC6A4}"/>
            </c:ext>
          </c:extLst>
        </c:ser>
        <c:ser>
          <c:idx val="0"/>
          <c:order val="1"/>
          <c:tx>
            <c:v>Top 0.01% (labor)</c:v>
          </c:tx>
          <c:spPr>
            <a:ln w="31750"/>
          </c:spPr>
          <c:marker>
            <c:symbol val="diamond"/>
            <c:size val="9"/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</c:v>
              </c:pt>
              <c:pt idx="5">
                <c:v>136.95828132498866</c:v>
              </c:pt>
              <c:pt idx="7">
                <c:v>134.43119849107322</c:v>
              </c:pt>
              <c:pt idx="8">
                <c:v>117.72743915692264</c:v>
              </c:pt>
              <c:pt idx="9">
                <c:v>117.37818620502868</c:v>
              </c:pt>
              <c:pt idx="10">
                <c:v>107.5052186635845</c:v>
              </c:pt>
              <c:pt idx="11">
                <c:v>113.33111928116891</c:v>
              </c:pt>
              <c:pt idx="12">
                <c:v>106.7124485974401</c:v>
              </c:pt>
              <c:pt idx="13">
                <c:v>112.84487063597919</c:v>
              </c:pt>
              <c:pt idx="14">
                <c:v>117.51524997313476</c:v>
              </c:pt>
              <c:pt idx="15">
                <c:v>119.60046893819342</c:v>
              </c:pt>
              <c:pt idx="16">
                <c:v>140.94521874138428</c:v>
              </c:pt>
              <c:pt idx="17">
                <c:v>144.21640787703356</c:v>
              </c:pt>
              <c:pt idx="18">
                <c:v>154.38677481484868</c:v>
              </c:pt>
              <c:pt idx="19">
                <c:v>151.96923407572154</c:v>
              </c:pt>
              <c:pt idx="20">
                <c:v>145.34329883723362</c:v>
              </c:pt>
              <c:pt idx="21">
                <c:v>157.89533108913375</c:v>
              </c:pt>
              <c:pt idx="22">
                <c:v>163.50344093853769</c:v>
              </c:pt>
              <c:pt idx="23">
                <c:v>178.08804115219533</c:v>
              </c:pt>
              <c:pt idx="24">
                <c:v>198.24014945338359</c:v>
              </c:pt>
              <c:pt idx="25">
                <c:v>182.58337097708261</c:v>
              </c:pt>
              <c:pt idx="26">
                <c:v>149.98587447685725</c:v>
              </c:pt>
              <c:pt idx="27">
                <c:v>163.3207086976754</c:v>
              </c:pt>
              <c:pt idx="28">
                <c:v>166.4856427793778</c:v>
              </c:pt>
              <c:pt idx="29">
                <c:v>155.14597427452918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DF-48A4-B9AA-1F2734FFC6A4}"/>
            </c:ext>
          </c:extLst>
        </c:ser>
        <c:ser>
          <c:idx val="3"/>
          <c:order val="2"/>
          <c:tx>
            <c:v>Top 0.01% (capital)</c:v>
          </c:tx>
          <c:spPr>
            <a:ln w="28575"/>
          </c:spPr>
          <c:marker>
            <c:symbol val="circle"/>
            <c:size val="7"/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</c:v>
              </c:pt>
              <c:pt idx="5">
                <c:v>142.89428326424965</c:v>
              </c:pt>
              <c:pt idx="7">
                <c:v>168.22397002630277</c:v>
              </c:pt>
              <c:pt idx="8">
                <c:v>179.59734572554092</c:v>
              </c:pt>
              <c:pt idx="9">
                <c:v>156.4718295151242</c:v>
              </c:pt>
              <c:pt idx="10">
                <c:v>164.17307996790078</c:v>
              </c:pt>
              <c:pt idx="11">
                <c:v>161.92445498780492</c:v>
              </c:pt>
              <c:pt idx="12">
                <c:v>156.66024772686981</c:v>
              </c:pt>
              <c:pt idx="13">
                <c:v>176.53631662920407</c:v>
              </c:pt>
              <c:pt idx="14">
                <c:v>186.11185916043155</c:v>
              </c:pt>
              <c:pt idx="15">
                <c:v>183.45379558721572</c:v>
              </c:pt>
              <c:pt idx="16">
                <c:v>174.69777303837787</c:v>
              </c:pt>
              <c:pt idx="17">
                <c:v>182.44739108213943</c:v>
              </c:pt>
              <c:pt idx="18">
                <c:v>198.81497710517993</c:v>
              </c:pt>
              <c:pt idx="19">
                <c:v>193.86316877300814</c:v>
              </c:pt>
              <c:pt idx="20">
                <c:v>196.76240495074828</c:v>
              </c:pt>
              <c:pt idx="21">
                <c:v>197.24005887561646</c:v>
              </c:pt>
              <c:pt idx="22">
                <c:v>172.49871102456294</c:v>
              </c:pt>
              <c:pt idx="23">
                <c:v>168.73285031149675</c:v>
              </c:pt>
              <c:pt idx="24">
                <c:v>167.8601925140637</c:v>
              </c:pt>
              <c:pt idx="25">
                <c:v>175.74370386809915</c:v>
              </c:pt>
              <c:pt idx="26">
                <c:v>151.57915842872654</c:v>
              </c:pt>
              <c:pt idx="27">
                <c:v>197.0391681631412</c:v>
              </c:pt>
              <c:pt idx="28">
                <c:v>191.42200943038338</c:v>
              </c:pt>
              <c:pt idx="29">
                <c:v>145.54784726441747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7DF-48A4-B9AA-1F2734FFC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31872"/>
        <c:axId val="34033664"/>
      </c:lineChart>
      <c:catAx>
        <c:axId val="34031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03366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34033664"/>
        <c:scaling>
          <c:orientation val="minMax"/>
          <c:max val="25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031872"/>
        <c:crosses val="autoZero"/>
        <c:crossBetween val="midCat"/>
        <c:majorUnit val="10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2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/>
              <a:t>La très</a:t>
            </a:r>
            <a:r>
              <a:rPr lang="fr-FR" sz="1800" baseline="0"/>
              <a:t> lente progression des femmes au sein des hauts revenus du travail en France: au rythme actuel, la parité attendra 2102</a:t>
            </a:r>
            <a:endParaRPr lang="fr-FR" sz="1800"/>
          </a:p>
        </c:rich>
      </c:tx>
      <c:layout>
        <c:manualLayout>
          <c:xMode val="edge"/>
          <c:yMode val="edge"/>
          <c:x val="0.11924429256757128"/>
          <c:y val="1.2731754118970423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63903152617483E-2"/>
          <c:y val="0.11331568848011646"/>
          <c:w val="0.90330212694985001"/>
          <c:h val="0.77412509098127436"/>
        </c:manualLayout>
      </c:layout>
      <c:lineChart>
        <c:grouping val="standard"/>
        <c:varyColors val="0"/>
        <c:ser>
          <c:idx val="0"/>
          <c:order val="0"/>
          <c:tx>
            <c:v>Top 50%</c:v>
          </c:tx>
          <c:spPr>
            <a:ln w="2857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254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DataFigures!$GM$82:$GM$134</c:f>
              <c:numCache>
                <c:formatCode>0%</c:formatCode>
                <c:ptCount val="53"/>
                <c:pt idx="0">
                  <c:v>0.30619031190872192</c:v>
                </c:pt>
                <c:pt idx="5">
                  <c:v>0.32052356004714966</c:v>
                </c:pt>
                <c:pt idx="9">
                  <c:v>0.31906849145889282</c:v>
                </c:pt>
                <c:pt idx="14">
                  <c:v>0.36625555157661438</c:v>
                </c:pt>
                <c:pt idx="18">
                  <c:v>0.37834477424621582</c:v>
                </c:pt>
                <c:pt idx="21">
                  <c:v>0.3817562460899353</c:v>
                </c:pt>
                <c:pt idx="24">
                  <c:v>0.388792484998703</c:v>
                </c:pt>
                <c:pt idx="25">
                  <c:v>0.39267149567604065</c:v>
                </c:pt>
                <c:pt idx="26">
                  <c:v>0.39860323071479797</c:v>
                </c:pt>
                <c:pt idx="27">
                  <c:v>0.39940479397773743</c:v>
                </c:pt>
                <c:pt idx="28">
                  <c:v>0.39587849378585815</c:v>
                </c:pt>
                <c:pt idx="29">
                  <c:v>0.39539334177970886</c:v>
                </c:pt>
                <c:pt idx="30">
                  <c:v>0.39561057090759277</c:v>
                </c:pt>
                <c:pt idx="31">
                  <c:v>0.39216920733451843</c:v>
                </c:pt>
                <c:pt idx="32">
                  <c:v>0.39293059706687927</c:v>
                </c:pt>
                <c:pt idx="33">
                  <c:v>0.39693117141723633</c:v>
                </c:pt>
                <c:pt idx="34">
                  <c:v>0.39926937222480774</c:v>
                </c:pt>
                <c:pt idx="35">
                  <c:v>0.39877676963806152</c:v>
                </c:pt>
                <c:pt idx="36">
                  <c:v>0.3992118239402771</c:v>
                </c:pt>
                <c:pt idx="37">
                  <c:v>0.40304651856422424</c:v>
                </c:pt>
                <c:pt idx="38">
                  <c:v>0.40367329120635986</c:v>
                </c:pt>
                <c:pt idx="39">
                  <c:v>0.4123116135597229</c:v>
                </c:pt>
                <c:pt idx="40">
                  <c:v>0.41489002108573914</c:v>
                </c:pt>
                <c:pt idx="41">
                  <c:v>0.41239681839942932</c:v>
                </c:pt>
                <c:pt idx="42">
                  <c:v>0.41687151789665222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93-419F-9209-AC3C3DBBD48C}"/>
            </c:ext>
          </c:extLst>
        </c:ser>
        <c:ser>
          <c:idx val="2"/>
          <c:order val="1"/>
          <c:tx>
            <c:v>Top 10%</c:v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2540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DataFigures!$GN$82:$GN$124</c:f>
              <c:numCache>
                <c:formatCode>0%</c:formatCode>
                <c:ptCount val="43"/>
                <c:pt idx="0">
                  <c:v>0.17207221686840057</c:v>
                </c:pt>
                <c:pt idx="5">
                  <c:v>0.18740288913249969</c:v>
                </c:pt>
                <c:pt idx="9">
                  <c:v>0.1680670827627182</c:v>
                </c:pt>
                <c:pt idx="14">
                  <c:v>0.18954020738601685</c:v>
                </c:pt>
                <c:pt idx="18">
                  <c:v>0.2443537563085556</c:v>
                </c:pt>
                <c:pt idx="20">
                  <c:v>0.25727838277816772</c:v>
                </c:pt>
                <c:pt idx="21">
                  <c:v>0.24822202324867249</c:v>
                </c:pt>
                <c:pt idx="24">
                  <c:v>0.24543957412242889</c:v>
                </c:pt>
                <c:pt idx="25">
                  <c:v>0.25807297229766846</c:v>
                </c:pt>
                <c:pt idx="26">
                  <c:v>0.25748845934867859</c:v>
                </c:pt>
                <c:pt idx="27">
                  <c:v>0.25995582342147827</c:v>
                </c:pt>
                <c:pt idx="28">
                  <c:v>0.25853252410888672</c:v>
                </c:pt>
                <c:pt idx="29">
                  <c:v>0.25476950407028198</c:v>
                </c:pt>
                <c:pt idx="30">
                  <c:v>0.25422415137290955</c:v>
                </c:pt>
                <c:pt idx="31">
                  <c:v>0.2514910101890564</c:v>
                </c:pt>
                <c:pt idx="32">
                  <c:v>0.25532490015029907</c:v>
                </c:pt>
                <c:pt idx="33">
                  <c:v>0.26611128449440002</c:v>
                </c:pt>
                <c:pt idx="34">
                  <c:v>0.26911234855651855</c:v>
                </c:pt>
                <c:pt idx="35">
                  <c:v>0.26955628395080566</c:v>
                </c:pt>
                <c:pt idx="36">
                  <c:v>0.2710053026676178</c:v>
                </c:pt>
                <c:pt idx="37">
                  <c:v>0.27924850583076477</c:v>
                </c:pt>
                <c:pt idx="38">
                  <c:v>0.27660790085792542</c:v>
                </c:pt>
                <c:pt idx="39">
                  <c:v>0.2858218252658844</c:v>
                </c:pt>
                <c:pt idx="40">
                  <c:v>0.29304948449134827</c:v>
                </c:pt>
                <c:pt idx="41">
                  <c:v>0.29279518127441406</c:v>
                </c:pt>
                <c:pt idx="42">
                  <c:v>0.29504081606864929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93-419F-9209-AC3C3DBBD48C}"/>
            </c:ext>
          </c:extLst>
        </c:ser>
        <c:ser>
          <c:idx val="3"/>
          <c:order val="2"/>
          <c:tx>
            <c:v>Top 1%</c:v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2540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DataFigures!$GO$82:$GO$124</c:f>
              <c:numCache>
                <c:formatCode>0%</c:formatCode>
                <c:ptCount val="43"/>
                <c:pt idx="0">
                  <c:v>6.3052751123905182E-2</c:v>
                </c:pt>
                <c:pt idx="5">
                  <c:v>7.0531643927097321E-2</c:v>
                </c:pt>
                <c:pt idx="9">
                  <c:v>7.3407739400863647E-2</c:v>
                </c:pt>
                <c:pt idx="14">
                  <c:v>7.5785443186759949E-2</c:v>
                </c:pt>
                <c:pt idx="24">
                  <c:v>9.68923419713974E-2</c:v>
                </c:pt>
                <c:pt idx="25">
                  <c:v>0.10861765593290329</c:v>
                </c:pt>
                <c:pt idx="26">
                  <c:v>0.10168270766735077</c:v>
                </c:pt>
                <c:pt idx="27">
                  <c:v>0.10957876592874527</c:v>
                </c:pt>
                <c:pt idx="28">
                  <c:v>0.10566704720258713</c:v>
                </c:pt>
                <c:pt idx="29">
                  <c:v>0.11081793159246445</c:v>
                </c:pt>
                <c:pt idx="30">
                  <c:v>0.11280430108308792</c:v>
                </c:pt>
                <c:pt idx="31">
                  <c:v>0.12548729777336121</c:v>
                </c:pt>
                <c:pt idx="32">
                  <c:v>0.12901550531387329</c:v>
                </c:pt>
                <c:pt idx="33">
                  <c:v>0.12699975073337555</c:v>
                </c:pt>
                <c:pt idx="34">
                  <c:v>0.13793042302131653</c:v>
                </c:pt>
                <c:pt idx="35">
                  <c:v>0.13745605945587158</c:v>
                </c:pt>
                <c:pt idx="36">
                  <c:v>0.14290212094783783</c:v>
                </c:pt>
                <c:pt idx="37">
                  <c:v>0.14754045009613037</c:v>
                </c:pt>
                <c:pt idx="38">
                  <c:v>0.1501186341047287</c:v>
                </c:pt>
                <c:pt idx="39">
                  <c:v>0.14905709028244019</c:v>
                </c:pt>
                <c:pt idx="40">
                  <c:v>0.15733553469181061</c:v>
                </c:pt>
                <c:pt idx="41">
                  <c:v>0.16201323270797729</c:v>
                </c:pt>
                <c:pt idx="42">
                  <c:v>0.16411982476711273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93-419F-9209-AC3C3DBBD48C}"/>
            </c:ext>
          </c:extLst>
        </c:ser>
        <c:ser>
          <c:idx val="4"/>
          <c:order val="3"/>
          <c:tx>
            <c:v>Top 0.1%</c:v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2540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DataFigures!$GP$82:$GP$124</c:f>
              <c:numCache>
                <c:formatCode>0%</c:formatCode>
                <c:ptCount val="43"/>
                <c:pt idx="0">
                  <c:v>5.4830744862556458E-2</c:v>
                </c:pt>
                <c:pt idx="5">
                  <c:v>7.4492290616035461E-2</c:v>
                </c:pt>
                <c:pt idx="9">
                  <c:v>7.7245920896530151E-2</c:v>
                </c:pt>
                <c:pt idx="14">
                  <c:v>7.7042475342750549E-2</c:v>
                </c:pt>
                <c:pt idx="18">
                  <c:v>7.763681560754776E-2</c:v>
                </c:pt>
                <c:pt idx="24">
                  <c:v>6.7989811301231384E-2</c:v>
                </c:pt>
                <c:pt idx="25">
                  <c:v>6.8534933030605316E-2</c:v>
                </c:pt>
                <c:pt idx="26">
                  <c:v>7.6629228889942169E-2</c:v>
                </c:pt>
                <c:pt idx="27">
                  <c:v>7.9897791147232056E-2</c:v>
                </c:pt>
                <c:pt idx="28">
                  <c:v>7.7921539545059204E-2</c:v>
                </c:pt>
                <c:pt idx="29">
                  <c:v>8.414042741060257E-2</c:v>
                </c:pt>
                <c:pt idx="30">
                  <c:v>8.9177004992961884E-2</c:v>
                </c:pt>
                <c:pt idx="31">
                  <c:v>9.8663605749607086E-2</c:v>
                </c:pt>
                <c:pt idx="32">
                  <c:v>9.6578158438205719E-2</c:v>
                </c:pt>
                <c:pt idx="33">
                  <c:v>9.4920121133327484E-2</c:v>
                </c:pt>
                <c:pt idx="34">
                  <c:v>0.10539531707763672</c:v>
                </c:pt>
                <c:pt idx="35">
                  <c:v>0.10274919867515564</c:v>
                </c:pt>
                <c:pt idx="36">
                  <c:v>0.10173287987709045</c:v>
                </c:pt>
                <c:pt idx="37">
                  <c:v>0.11055198311805725</c:v>
                </c:pt>
                <c:pt idx="38">
                  <c:v>0.10745919495820999</c:v>
                </c:pt>
                <c:pt idx="39">
                  <c:v>0.10637355595827103</c:v>
                </c:pt>
                <c:pt idx="40">
                  <c:v>0.10958811640739441</c:v>
                </c:pt>
                <c:pt idx="41">
                  <c:v>0.11547795683145523</c:v>
                </c:pt>
                <c:pt idx="42">
                  <c:v>0.11996550858020782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93-419F-9209-AC3C3DBB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5408"/>
        <c:axId val="46948736"/>
      </c:lineChart>
      <c:catAx>
        <c:axId val="469454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4873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6948736"/>
        <c:scaling>
          <c:orientation val="minMax"/>
          <c:max val="0.5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45408"/>
        <c:crosses val="autoZero"/>
        <c:crossBetween val="midCat"/>
        <c:majorUnit val="5.000000000000001E-2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labor incomes vs top capital incomes in France, 1983-2013 </a:t>
            </a:r>
          </a:p>
        </c:rich>
      </c:tx>
      <c:layout>
        <c:manualLayout>
          <c:xMode val="edge"/>
          <c:yMode val="edge"/>
          <c:x val="0.1949160674615172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0.01% (total)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100.65450227921262</c:v>
              </c:pt>
              <c:pt idx="2">
                <c:v>104.89513748458765</c:v>
              </c:pt>
              <c:pt idx="3">
                <c:v>115.71001015195141</c:v>
              </c:pt>
              <c:pt idx="4">
                <c:v>135.69113478208433</c:v>
              </c:pt>
              <c:pt idx="5">
                <c:v>181.63743833596988</c:v>
              </c:pt>
              <c:pt idx="6">
                <c:v>166.57407353197749</c:v>
              </c:pt>
              <c:pt idx="7">
                <c:v>172.11598516667584</c:v>
              </c:pt>
              <c:pt idx="8">
                <c:v>173.98540788714121</c:v>
              </c:pt>
              <c:pt idx="9">
                <c:v>157.43353516240194</c:v>
              </c:pt>
              <c:pt idx="10">
                <c:v>163.52723521497666</c:v>
              </c:pt>
              <c:pt idx="11">
                <c:v>158.14122102097951</c:v>
              </c:pt>
              <c:pt idx="12">
                <c:v>149.4200039109017</c:v>
              </c:pt>
              <c:pt idx="13">
                <c:v>167.57189209189917</c:v>
              </c:pt>
              <c:pt idx="14">
                <c:v>174.2694283409229</c:v>
              </c:pt>
              <c:pt idx="15">
                <c:v>173.07663845118924</c:v>
              </c:pt>
              <c:pt idx="16">
                <c:v>167.25385616078256</c:v>
              </c:pt>
              <c:pt idx="17">
                <c:v>181.89430495431623</c:v>
              </c:pt>
              <c:pt idx="18">
                <c:v>184.17756898818885</c:v>
              </c:pt>
              <c:pt idx="19">
                <c:v>177.66425494395349</c:v>
              </c:pt>
              <c:pt idx="20">
                <c:v>208.61754308724707</c:v>
              </c:pt>
              <c:pt idx="21">
                <c:v>213.33398515028284</c:v>
              </c:pt>
              <c:pt idx="22">
                <c:v>218.05042721331861</c:v>
              </c:pt>
              <c:pt idx="23">
                <c:v>204.62217059727899</c:v>
              </c:pt>
              <c:pt idx="24">
                <c:v>219.76459650384123</c:v>
              </c:pt>
              <c:pt idx="25">
                <c:v>197.54142452837922</c:v>
              </c:pt>
              <c:pt idx="26">
                <c:v>174.96752429384222</c:v>
              </c:pt>
              <c:pt idx="27">
                <c:v>203.70245297843266</c:v>
              </c:pt>
              <c:pt idx="28">
                <c:v>238.47143461007488</c:v>
              </c:pt>
              <c:pt idx="29">
                <c:v>234.65035484992794</c:v>
              </c:pt>
              <c:pt idx="30">
                <c:v>189.14610028067159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DF-48A4-B9AA-1F2734FFC6A4}"/>
            </c:ext>
          </c:extLst>
        </c:ser>
        <c:ser>
          <c:idx val="0"/>
          <c:order val="1"/>
          <c:tx>
            <c:v>Top 0.01% (labor)</c:v>
          </c:tx>
          <c:spPr>
            <a:ln w="31750"/>
          </c:spPr>
          <c:marker>
            <c:symbol val="diamond"/>
            <c:size val="9"/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</c:v>
              </c:pt>
              <c:pt idx="5">
                <c:v>136.95828132498866</c:v>
              </c:pt>
              <c:pt idx="7">
                <c:v>134.43119849107322</c:v>
              </c:pt>
              <c:pt idx="8">
                <c:v>117.72743915692264</c:v>
              </c:pt>
              <c:pt idx="9">
                <c:v>117.37818620502868</c:v>
              </c:pt>
              <c:pt idx="10">
                <c:v>107.5052186635845</c:v>
              </c:pt>
              <c:pt idx="11">
                <c:v>113.33111928116891</c:v>
              </c:pt>
              <c:pt idx="12">
                <c:v>106.7124485974401</c:v>
              </c:pt>
              <c:pt idx="13">
                <c:v>112.84487063597919</c:v>
              </c:pt>
              <c:pt idx="14">
                <c:v>117.51524997313476</c:v>
              </c:pt>
              <c:pt idx="15">
                <c:v>119.60046893819342</c:v>
              </c:pt>
              <c:pt idx="16">
                <c:v>140.94521874138428</c:v>
              </c:pt>
              <c:pt idx="17">
                <c:v>144.21640787703356</c:v>
              </c:pt>
              <c:pt idx="18">
                <c:v>154.38677481484868</c:v>
              </c:pt>
              <c:pt idx="19">
                <c:v>151.96923407572154</c:v>
              </c:pt>
              <c:pt idx="20">
                <c:v>145.34329883723362</c:v>
              </c:pt>
              <c:pt idx="21">
                <c:v>157.89533108913375</c:v>
              </c:pt>
              <c:pt idx="22">
                <c:v>163.50344093853769</c:v>
              </c:pt>
              <c:pt idx="23">
                <c:v>178.08804115219533</c:v>
              </c:pt>
              <c:pt idx="24">
                <c:v>198.24014945338359</c:v>
              </c:pt>
              <c:pt idx="25">
                <c:v>182.58337097708261</c:v>
              </c:pt>
              <c:pt idx="26">
                <c:v>149.98587447685725</c:v>
              </c:pt>
              <c:pt idx="27">
                <c:v>163.3207086976754</c:v>
              </c:pt>
              <c:pt idx="28">
                <c:v>166.4856427793778</c:v>
              </c:pt>
              <c:pt idx="29">
                <c:v>155.14597427452918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DF-48A4-B9AA-1F2734FFC6A4}"/>
            </c:ext>
          </c:extLst>
        </c:ser>
        <c:ser>
          <c:idx val="3"/>
          <c:order val="2"/>
          <c:tx>
            <c:v>Top 0.01% (capital)</c:v>
          </c:tx>
          <c:spPr>
            <a:ln w="28575"/>
          </c:spPr>
          <c:marker>
            <c:symbol val="circle"/>
            <c:size val="7"/>
          </c:marker>
          <c:cat>
            <c:numLit>
              <c:formatCode>General</c:formatCode>
              <c:ptCount val="31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</c:numLit>
          </c:cat>
          <c:val>
            <c:numLit>
              <c:formatCode>General</c:formatCode>
              <c:ptCount val="31"/>
              <c:pt idx="0">
                <c:v>100</c:v>
              </c:pt>
              <c:pt idx="1">
                <c:v>100</c:v>
              </c:pt>
              <c:pt idx="5">
                <c:v>142.89428326424965</c:v>
              </c:pt>
              <c:pt idx="7">
                <c:v>168.22397002630277</c:v>
              </c:pt>
              <c:pt idx="8">
                <c:v>179.59734572554092</c:v>
              </c:pt>
              <c:pt idx="9">
                <c:v>156.4718295151242</c:v>
              </c:pt>
              <c:pt idx="10">
                <c:v>164.17307996790078</c:v>
              </c:pt>
              <c:pt idx="11">
                <c:v>161.92445498780492</c:v>
              </c:pt>
              <c:pt idx="12">
                <c:v>156.66024772686981</c:v>
              </c:pt>
              <c:pt idx="13">
                <c:v>176.53631662920407</c:v>
              </c:pt>
              <c:pt idx="14">
                <c:v>186.11185916043155</c:v>
              </c:pt>
              <c:pt idx="15">
                <c:v>183.45379558721572</c:v>
              </c:pt>
              <c:pt idx="16">
                <c:v>174.69777303837787</c:v>
              </c:pt>
              <c:pt idx="17">
                <c:v>182.44739108213943</c:v>
              </c:pt>
              <c:pt idx="18">
                <c:v>198.81497710517993</c:v>
              </c:pt>
              <c:pt idx="19">
                <c:v>193.86316877300814</c:v>
              </c:pt>
              <c:pt idx="20">
                <c:v>196.76240495074828</c:v>
              </c:pt>
              <c:pt idx="21">
                <c:v>197.24005887561646</c:v>
              </c:pt>
              <c:pt idx="22">
                <c:v>172.49871102456294</c:v>
              </c:pt>
              <c:pt idx="23">
                <c:v>168.73285031149675</c:v>
              </c:pt>
              <c:pt idx="24">
                <c:v>167.8601925140637</c:v>
              </c:pt>
              <c:pt idx="25">
                <c:v>175.74370386809915</c:v>
              </c:pt>
              <c:pt idx="26">
                <c:v>151.57915842872654</c:v>
              </c:pt>
              <c:pt idx="27">
                <c:v>197.0391681631412</c:v>
              </c:pt>
              <c:pt idx="28">
                <c:v>191.42200943038338</c:v>
              </c:pt>
              <c:pt idx="29">
                <c:v>145.54784726441747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7DF-48A4-B9AA-1F2734FFC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0096"/>
        <c:axId val="43461632"/>
      </c:lineChart>
      <c:catAx>
        <c:axId val="43460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6163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3461632"/>
        <c:scaling>
          <c:orientation val="minMax"/>
          <c:max val="25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60096"/>
        <c:crosses val="autoZero"/>
        <c:crossBetween val="midCat"/>
        <c:majorUnit val="10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9: Income shares: national income vs fiscal income series </a:t>
            </a:r>
            <a:endParaRPr lang="fr-FR" sz="1400" b="0" baseline="0"/>
          </a:p>
        </c:rich>
      </c:tx>
      <c:layout>
        <c:manualLayout>
          <c:xMode val="edge"/>
          <c:yMode val="edge"/>
          <c:x val="0.16137123745819401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2"/>
          <c:order val="0"/>
          <c:tx>
            <c:v>Top 10% (national income)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2A-4F96-BF2A-B3704D94CB58}"/>
            </c:ext>
          </c:extLst>
        </c:ser>
        <c:ser>
          <c:idx val="0"/>
          <c:order val="1"/>
          <c:tx>
            <c:v>Top 10% (fiscal income)</c:v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noFill/>
              <a:ln w="12700">
                <a:solidFill>
                  <a:schemeClr val="accent2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0.49835780262947083</c:v>
              </c:pt>
              <c:pt idx="10">
                <c:v>0.51516228914260864</c:v>
              </c:pt>
              <c:pt idx="15">
                <c:v>0.47789162397384644</c:v>
              </c:pt>
              <c:pt idx="16">
                <c:v>0.49939402937889099</c:v>
              </c:pt>
              <c:pt idx="17">
                <c:v>0.49122598767280579</c:v>
              </c:pt>
              <c:pt idx="18">
                <c:v>0.46105054020881653</c:v>
              </c:pt>
              <c:pt idx="19">
                <c:v>0.4693220853805542</c:v>
              </c:pt>
              <c:pt idx="20">
                <c:v>0.45812419056892395</c:v>
              </c:pt>
              <c:pt idx="21">
                <c:v>0.44435849785804749</c:v>
              </c:pt>
              <c:pt idx="22">
                <c:v>0.46037814021110535</c:v>
              </c:pt>
              <c:pt idx="23">
                <c:v>0.47913795709609985</c:v>
              </c:pt>
              <c:pt idx="24">
                <c:v>0.4591013491153717</c:v>
              </c:pt>
              <c:pt idx="25">
                <c:v>0.45037966966629028</c:v>
              </c:pt>
              <c:pt idx="26">
                <c:v>0.44188401103019714</c:v>
              </c:pt>
              <c:pt idx="27">
                <c:v>0.45812544226646423</c:v>
              </c:pt>
              <c:pt idx="28">
                <c:v>0.45841741561889648</c:v>
              </c:pt>
              <c:pt idx="29">
                <c:v>0.44441938400268555</c:v>
              </c:pt>
              <c:pt idx="30">
                <c:v>0.41735339164733887</c:v>
              </c:pt>
              <c:pt idx="31">
                <c:v>0.41528308391571045</c:v>
              </c:pt>
              <c:pt idx="32">
                <c:v>0.43867006897926331</c:v>
              </c:pt>
              <c:pt idx="33">
                <c:v>0.45911821722984314</c:v>
              </c:pt>
              <c:pt idx="34">
                <c:v>0.46307981014251709</c:v>
              </c:pt>
              <c:pt idx="35">
                <c:v>0.47539278864860535</c:v>
              </c:pt>
              <c:pt idx="36">
                <c:v>0.44581294059753418</c:v>
              </c:pt>
              <c:pt idx="37">
                <c:v>0.43956747651100159</c:v>
              </c:pt>
              <c:pt idx="38">
                <c:v>0.42348074913024902</c:v>
              </c:pt>
              <c:pt idx="39">
                <c:v>0.39969277381896973</c:v>
              </c:pt>
              <c:pt idx="40">
                <c:v>0.40988770127296448</c:v>
              </c:pt>
              <c:pt idx="41">
                <c:v>0.40310224890708923</c:v>
              </c:pt>
              <c:pt idx="42">
                <c:v>0.37500089406967163</c:v>
              </c:pt>
              <c:pt idx="43">
                <c:v>0.33286839723587036</c:v>
              </c:pt>
              <c:pt idx="44">
                <c:v>0.31030550599098206</c:v>
              </c:pt>
              <c:pt idx="45">
                <c:v>0.29888266324996948</c:v>
              </c:pt>
              <c:pt idx="46">
                <c:v>0.33053165674209595</c:v>
              </c:pt>
              <c:pt idx="47">
                <c:v>0.34312757849693298</c:v>
              </c:pt>
              <c:pt idx="48">
                <c:v>0.32387140393257141</c:v>
              </c:pt>
              <c:pt idx="49">
                <c:v>0.32427471876144409</c:v>
              </c:pt>
              <c:pt idx="50">
                <c:v>0.32428887486457825</c:v>
              </c:pt>
              <c:pt idx="51">
                <c:v>0.33869963884353638</c:v>
              </c:pt>
              <c:pt idx="52">
                <c:v>0.34685191512107849</c:v>
              </c:pt>
              <c:pt idx="53">
                <c:v>0.34375485777854919</c:v>
              </c:pt>
              <c:pt idx="54">
                <c:v>0.35296255350112915</c:v>
              </c:pt>
              <c:pt idx="55">
                <c:v>0.35996779799461365</c:v>
              </c:pt>
              <c:pt idx="56">
                <c:v>0.34912186861038208</c:v>
              </c:pt>
              <c:pt idx="57">
                <c:v>0.36068600416183472</c:v>
              </c:pt>
              <c:pt idx="58">
                <c:v>0.33914667367935181</c:v>
              </c:pt>
              <c:pt idx="59">
                <c:v>0.37228852510452271</c:v>
              </c:pt>
              <c:pt idx="60">
                <c:v>0.37257784605026245</c:v>
              </c:pt>
              <c:pt idx="61">
                <c:v>0.37602868676185608</c:v>
              </c:pt>
              <c:pt idx="62">
                <c:v>0.36166557669639587</c:v>
              </c:pt>
              <c:pt idx="63">
                <c:v>0.35593074560165405</c:v>
              </c:pt>
              <c:pt idx="64">
                <c:v>0.35900413990020752</c:v>
              </c:pt>
              <c:pt idx="65">
                <c:v>0.36589333415031433</c:v>
              </c:pt>
              <c:pt idx="66">
                <c:v>0.35681185126304626</c:v>
              </c:pt>
              <c:pt idx="67">
                <c:v>0.35307145118713379</c:v>
              </c:pt>
              <c:pt idx="68">
                <c:v>0.34588301181793213</c:v>
              </c:pt>
              <c:pt idx="69">
                <c:v>0.34145298600196838</c:v>
              </c:pt>
              <c:pt idx="70">
                <c:v>0.33066359162330627</c:v>
              </c:pt>
              <c:pt idx="71">
                <c:v>0.32758134603500366</c:v>
              </c:pt>
              <c:pt idx="72">
                <c:v>0.32969000935554504</c:v>
              </c:pt>
              <c:pt idx="73">
                <c:v>0.3340047299861908</c:v>
              </c:pt>
              <c:pt idx="74">
                <c:v>0.31993046402931213</c:v>
              </c:pt>
              <c:pt idx="75">
                <c:v>0.32433590292930603</c:v>
              </c:pt>
              <c:pt idx="76">
                <c:v>0.323515385389328</c:v>
              </c:pt>
              <c:pt idx="77">
                <c:v>0.30148476362228394</c:v>
              </c:pt>
              <c:pt idx="78">
                <c:v>0.31129750609397888</c:v>
              </c:pt>
              <c:pt idx="79">
                <c:v>0.31424897909164429</c:v>
              </c:pt>
              <c:pt idx="80">
                <c:v>0.30233761668205261</c:v>
              </c:pt>
              <c:pt idx="81">
                <c:v>0.29198816418647766</c:v>
              </c:pt>
              <c:pt idx="82">
                <c:v>0.28820917010307312</c:v>
              </c:pt>
              <c:pt idx="83">
                <c:v>0.3008992075920105</c:v>
              </c:pt>
              <c:pt idx="84">
                <c:v>0.30207353830337524</c:v>
              </c:pt>
              <c:pt idx="85">
                <c:v>0.30434376001358032</c:v>
              </c:pt>
              <c:pt idx="86">
                <c:v>0.30744978785514832</c:v>
              </c:pt>
              <c:pt idx="87">
                <c:v>0.30644193291664124</c:v>
              </c:pt>
              <c:pt idx="88">
                <c:v>0.30107793211936951</c:v>
              </c:pt>
              <c:pt idx="89">
                <c:v>0.30983585119247437</c:v>
              </c:pt>
              <c:pt idx="90">
                <c:v>0.31163069605827332</c:v>
              </c:pt>
              <c:pt idx="91">
                <c:v>0.30643543601036072</c:v>
              </c:pt>
              <c:pt idx="92">
                <c:v>0.30300560593605042</c:v>
              </c:pt>
              <c:pt idx="93">
                <c:v>0.30314043164253235</c:v>
              </c:pt>
              <c:pt idx="94">
                <c:v>0.30227503180503845</c:v>
              </c:pt>
              <c:pt idx="95">
                <c:v>0.30226552486419678</c:v>
              </c:pt>
              <c:pt idx="96">
                <c:v>0.2989334762096405</c:v>
              </c:pt>
              <c:pt idx="97">
                <c:v>0.30299791693687439</c:v>
              </c:pt>
              <c:pt idx="98">
                <c:v>0.30255123972892761</c:v>
              </c:pt>
              <c:pt idx="99">
                <c:v>0.30773741006851196</c:v>
              </c:pt>
              <c:pt idx="100">
                <c:v>0.30781993269920349</c:v>
              </c:pt>
              <c:pt idx="101">
                <c:v>0.30518203973770142</c:v>
              </c:pt>
              <c:pt idx="102">
                <c:v>0.30290901660919189</c:v>
              </c:pt>
              <c:pt idx="103">
                <c:v>0.3039974570274353</c:v>
              </c:pt>
              <c:pt idx="104">
                <c:v>0.30634793639183044</c:v>
              </c:pt>
              <c:pt idx="105">
                <c:v>0.3033333420753479</c:v>
              </c:pt>
              <c:pt idx="106">
                <c:v>0.30650034546852112</c:v>
              </c:pt>
              <c:pt idx="107">
                <c:v>0.31020438671112061</c:v>
              </c:pt>
              <c:pt idx="108">
                <c:v>0.30670791864395142</c:v>
              </c:pt>
              <c:pt idx="109">
                <c:v>0.29964402318000793</c:v>
              </c:pt>
              <c:pt idx="110">
                <c:v>0.30305173993110657</c:v>
              </c:pt>
              <c:pt idx="111">
                <c:v>0.30901020765304565</c:v>
              </c:pt>
              <c:pt idx="112">
                <c:v>0.30686637759208679</c:v>
              </c:pt>
              <c:pt idx="113">
                <c:v>0.29874786734580994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C2A-4F96-BF2A-B3704D94CB58}"/>
            </c:ext>
          </c:extLst>
        </c:ser>
        <c:ser>
          <c:idx val="3"/>
          <c:order val="2"/>
          <c:tx>
            <c:v>Top 1% (national income)</c:v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0.21873804926872253</c:v>
              </c:pt>
              <c:pt idx="10">
                <c:v>0.22736847400665283</c:v>
              </c:pt>
              <c:pt idx="15">
                <c:v>0.19543337821960449</c:v>
              </c:pt>
              <c:pt idx="16">
                <c:v>0.22740158438682556</c:v>
              </c:pt>
              <c:pt idx="17">
                <c:v>0.22534233331680298</c:v>
              </c:pt>
              <c:pt idx="18">
                <c:v>0.1996598094701767</c:v>
              </c:pt>
              <c:pt idx="19">
                <c:v>0.20874954760074615</c:v>
              </c:pt>
              <c:pt idx="20">
                <c:v>0.19944415986537933</c:v>
              </c:pt>
              <c:pt idx="21">
                <c:v>0.19066286087036133</c:v>
              </c:pt>
              <c:pt idx="22">
                <c:v>0.20927415788173676</c:v>
              </c:pt>
              <c:pt idx="23">
                <c:v>0.23295825719833374</c:v>
              </c:pt>
              <c:pt idx="24">
                <c:v>0.21597579121589661</c:v>
              </c:pt>
              <c:pt idx="25">
                <c:v>0.20990397036075592</c:v>
              </c:pt>
              <c:pt idx="26">
                <c:v>0.20567305386066437</c:v>
              </c:pt>
              <c:pt idx="27">
                <c:v>0.21270731091499329</c:v>
              </c:pt>
              <c:pt idx="28">
                <c:v>0.21390600502490997</c:v>
              </c:pt>
              <c:pt idx="29">
                <c:v>0.20050953328609467</c:v>
              </c:pt>
              <c:pt idx="30">
                <c:v>0.1727786511182785</c:v>
              </c:pt>
              <c:pt idx="31">
                <c:v>0.16503515839576721</c:v>
              </c:pt>
              <c:pt idx="32">
                <c:v>0.16933305561542511</c:v>
              </c:pt>
              <c:pt idx="33">
                <c:v>0.17711853981018066</c:v>
              </c:pt>
              <c:pt idx="34">
                <c:v>0.17705352604389191</c:v>
              </c:pt>
              <c:pt idx="35">
                <c:v>0.18443919718265533</c:v>
              </c:pt>
              <c:pt idx="36">
                <c:v>0.17355161905288696</c:v>
              </c:pt>
              <c:pt idx="37">
                <c:v>0.17487542331218719</c:v>
              </c:pt>
              <c:pt idx="38">
                <c:v>0.16589502990245819</c:v>
              </c:pt>
              <c:pt idx="39">
                <c:v>0.16467268764972687</c:v>
              </c:pt>
              <c:pt idx="40">
                <c:v>0.1686641126871109</c:v>
              </c:pt>
              <c:pt idx="41">
                <c:v>0.16095934808254242</c:v>
              </c:pt>
              <c:pt idx="42">
                <c:v>0.14730916917324066</c:v>
              </c:pt>
              <c:pt idx="43">
                <c:v>0.11900831013917923</c:v>
              </c:pt>
              <c:pt idx="44">
                <c:v>0.10048273950815201</c:v>
              </c:pt>
              <c:pt idx="45">
                <c:v>8.5256904363632202E-2</c:v>
              </c:pt>
              <c:pt idx="46">
                <c:v>0.10509222745895386</c:v>
              </c:pt>
              <c:pt idx="47">
                <c:v>0.10786101222038269</c:v>
              </c:pt>
              <c:pt idx="48">
                <c:v>9.9815405905246735E-2</c:v>
              </c:pt>
              <c:pt idx="49">
                <c:v>0.10362425446510315</c:v>
              </c:pt>
              <c:pt idx="50">
                <c:v>0.10437876731157303</c:v>
              </c:pt>
              <c:pt idx="51">
                <c:v>0.10797514766454697</c:v>
              </c:pt>
              <c:pt idx="52">
                <c:v>0.11072144657373428</c:v>
              </c:pt>
              <c:pt idx="53">
                <c:v>0.1094803586602211</c:v>
              </c:pt>
              <c:pt idx="54">
                <c:v>0.11157741397619247</c:v>
              </c:pt>
              <c:pt idx="55">
                <c:v>0.1138007715344429</c:v>
              </c:pt>
              <c:pt idx="56">
                <c:v>0.1108500137925148</c:v>
              </c:pt>
              <c:pt idx="57">
                <c:v>0.11358986049890518</c:v>
              </c:pt>
              <c:pt idx="58">
                <c:v>0.10488450527191162</c:v>
              </c:pt>
              <c:pt idx="59">
                <c:v>0.113559789955616</c:v>
              </c:pt>
              <c:pt idx="60">
                <c:v>0.11604154855012894</c:v>
              </c:pt>
              <c:pt idx="61">
                <c:v>0.11719413101673126</c:v>
              </c:pt>
              <c:pt idx="62">
                <c:v>0.11097476631402969</c:v>
              </c:pt>
              <c:pt idx="63">
                <c:v>0.10886869579553604</c:v>
              </c:pt>
              <c:pt idx="64">
                <c:v>0.10998747497797012</c:v>
              </c:pt>
              <c:pt idx="65">
                <c:v>0.1109294667840004</c:v>
              </c:pt>
              <c:pt idx="66">
                <c:v>0.10876993089914322</c:v>
              </c:pt>
              <c:pt idx="67">
                <c:v>0.10884319245815277</c:v>
              </c:pt>
              <c:pt idx="68">
                <c:v>0.10314806550741196</c:v>
              </c:pt>
              <c:pt idx="69">
                <c:v>0.10066677629947662</c:v>
              </c:pt>
              <c:pt idx="70">
                <c:v>9.7757689654827118E-2</c:v>
              </c:pt>
              <c:pt idx="71">
                <c:v>9.8143033683300018E-2</c:v>
              </c:pt>
              <c:pt idx="72">
                <c:v>9.7027845680713654E-2</c:v>
              </c:pt>
              <c:pt idx="73">
                <c:v>0.10059399157762527</c:v>
              </c:pt>
              <c:pt idx="74">
                <c:v>9.4074152410030365E-2</c:v>
              </c:pt>
              <c:pt idx="75">
                <c:v>9.2234738171100616E-2</c:v>
              </c:pt>
              <c:pt idx="76">
                <c:v>9.2451721429824829E-2</c:v>
              </c:pt>
              <c:pt idx="77">
                <c:v>8.6084209382534027E-2</c:v>
              </c:pt>
              <c:pt idx="78">
                <c:v>8.6515016853809357E-2</c:v>
              </c:pt>
              <c:pt idx="79">
                <c:v>8.7603144347667694E-2</c:v>
              </c:pt>
              <c:pt idx="80">
                <c:v>8.5314609110355377E-2</c:v>
              </c:pt>
              <c:pt idx="81">
                <c:v>8.4542952477931976E-2</c:v>
              </c:pt>
              <c:pt idx="82">
                <c:v>7.9034321010112762E-2</c:v>
              </c:pt>
              <c:pt idx="83">
                <c:v>7.7650696039199829E-2</c:v>
              </c:pt>
              <c:pt idx="84">
                <c:v>7.803799957036972E-2</c:v>
              </c:pt>
              <c:pt idx="85">
                <c:v>8.1322245299816132E-2</c:v>
              </c:pt>
              <c:pt idx="86">
                <c:v>8.591490238904953E-2</c:v>
              </c:pt>
              <c:pt idx="87">
                <c:v>9.1930754482746124E-2</c:v>
              </c:pt>
              <c:pt idx="88">
                <c:v>9.6498124301433563E-2</c:v>
              </c:pt>
              <c:pt idx="89">
                <c:v>0.10019050538539886</c:v>
              </c:pt>
              <c:pt idx="90">
                <c:v>0.10027548670768738</c:v>
              </c:pt>
              <c:pt idx="91">
                <c:v>9.7509592771530151E-2</c:v>
              </c:pt>
              <c:pt idx="92">
                <c:v>9.5735475420951843E-2</c:v>
              </c:pt>
              <c:pt idx="93">
                <c:v>0.10026488453149796</c:v>
              </c:pt>
              <c:pt idx="94">
                <c:v>9.8625011742115021E-2</c:v>
              </c:pt>
              <c:pt idx="95">
                <c:v>9.7166411578655243E-2</c:v>
              </c:pt>
              <c:pt idx="96">
                <c:v>0.10555756092071533</c:v>
              </c:pt>
              <c:pt idx="97">
                <c:v>0.11057137697935104</c:v>
              </c:pt>
              <c:pt idx="98">
                <c:v>0.11261700093746185</c:v>
              </c:pt>
              <c:pt idx="99">
                <c:v>0.11321687698364258</c:v>
              </c:pt>
              <c:pt idx="100">
                <c:v>0.11805012077093124</c:v>
              </c:pt>
              <c:pt idx="101">
                <c:v>0.11999892443418503</c:v>
              </c:pt>
              <c:pt idx="102">
                <c:v>0.11539356410503387</c:v>
              </c:pt>
              <c:pt idx="103">
                <c:v>0.11723608523607254</c:v>
              </c:pt>
              <c:pt idx="104">
                <c:v>0.1218663677573204</c:v>
              </c:pt>
              <c:pt idx="105">
                <c:v>0.1185288205742836</c:v>
              </c:pt>
              <c:pt idx="106">
                <c:v>0.1186574250459671</c:v>
              </c:pt>
              <c:pt idx="107">
                <c:v>0.12565077841281891</c:v>
              </c:pt>
              <c:pt idx="108">
                <c:v>0.12024282664060593</c:v>
              </c:pt>
              <c:pt idx="109">
                <c:v>0.10206306725740433</c:v>
              </c:pt>
              <c:pt idx="110">
                <c:v>0.10785072296857834</c:v>
              </c:pt>
              <c:pt idx="111">
                <c:v>0.12010686099529266</c:v>
              </c:pt>
              <c:pt idx="112">
                <c:v>0.11232244968414307</c:v>
              </c:pt>
              <c:pt idx="113">
                <c:v>0.10431041568517685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2A-4F96-BF2A-B3704D94CB58}"/>
            </c:ext>
          </c:extLst>
        </c:ser>
        <c:ser>
          <c:idx val="1"/>
          <c:order val="3"/>
          <c:tx>
            <c:v>Top 1% (fiscal income)</c:v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0.2187381237745285</c:v>
              </c:pt>
              <c:pt idx="10">
                <c:v>0.2273685485124588</c:v>
              </c:pt>
              <c:pt idx="15">
                <c:v>0.19543343782424927</c:v>
              </c:pt>
              <c:pt idx="16">
                <c:v>0.22634705901145935</c:v>
              </c:pt>
              <c:pt idx="17">
                <c:v>0.2232251763343811</c:v>
              </c:pt>
              <c:pt idx="18">
                <c:v>0.19640268385410309</c:v>
              </c:pt>
              <c:pt idx="19">
                <c:v>0.20475310087203979</c:v>
              </c:pt>
              <c:pt idx="20">
                <c:v>0.19444446265697479</c:v>
              </c:pt>
              <c:pt idx="21">
                <c:v>0.18455302715301514</c:v>
              </c:pt>
              <c:pt idx="22">
                <c:v>0.20376913249492645</c:v>
              </c:pt>
              <c:pt idx="23">
                <c:v>0.22780393064022064</c:v>
              </c:pt>
              <c:pt idx="24">
                <c:v>0.20940735936164856</c:v>
              </c:pt>
              <c:pt idx="25">
                <c:v>0.20154134929180145</c:v>
              </c:pt>
              <c:pt idx="26">
                <c:v>0.19666634500026703</c:v>
              </c:pt>
              <c:pt idx="27">
                <c:v>0.20538513362407684</c:v>
              </c:pt>
              <c:pt idx="28">
                <c:v>0.20662333071231842</c:v>
              </c:pt>
              <c:pt idx="29">
                <c:v>0.19276279211044312</c:v>
              </c:pt>
              <c:pt idx="30">
                <c:v>0.1607673317193985</c:v>
              </c:pt>
              <c:pt idx="31">
                <c:v>0.15273262560367584</c:v>
              </c:pt>
              <c:pt idx="32">
                <c:v>0.15734808146953583</c:v>
              </c:pt>
              <c:pt idx="33">
                <c:v>0.16645659506320953</c:v>
              </c:pt>
              <c:pt idx="34">
                <c:v>0.16400693356990814</c:v>
              </c:pt>
              <c:pt idx="35">
                <c:v>0.17343652248382568</c:v>
              </c:pt>
              <c:pt idx="36">
                <c:v>0.16010229289531708</c:v>
              </c:pt>
              <c:pt idx="37">
                <c:v>0.16191220283508301</c:v>
              </c:pt>
              <c:pt idx="38">
                <c:v>0.14912672340869904</c:v>
              </c:pt>
              <c:pt idx="39">
                <c:v>0.15194825828075409</c:v>
              </c:pt>
              <c:pt idx="40">
                <c:v>0.15567582845687866</c:v>
              </c:pt>
              <c:pt idx="41">
                <c:v>0.15281307697296143</c:v>
              </c:pt>
              <c:pt idx="42">
                <c:v>0.14014273881912231</c:v>
              </c:pt>
              <c:pt idx="43">
                <c:v>0.10623195767402649</c:v>
              </c:pt>
              <c:pt idx="44">
                <c:v>8.9946076273918152E-2</c:v>
              </c:pt>
              <c:pt idx="45">
                <c:v>7.5643055140972137E-2</c:v>
              </c:pt>
              <c:pt idx="46">
                <c:v>9.2722505331039429E-2</c:v>
              </c:pt>
              <c:pt idx="47">
                <c:v>9.6440128982067108E-2</c:v>
              </c:pt>
              <c:pt idx="48">
                <c:v>8.7345905601978302E-2</c:v>
              </c:pt>
              <c:pt idx="49">
                <c:v>8.9992843568325043E-2</c:v>
              </c:pt>
              <c:pt idx="50">
                <c:v>9.0977899730205536E-2</c:v>
              </c:pt>
              <c:pt idx="51">
                <c:v>9.8832838237285614E-2</c:v>
              </c:pt>
              <c:pt idx="52">
                <c:v>0.10341963917016983</c:v>
              </c:pt>
              <c:pt idx="53">
                <c:v>0.10161745548248291</c:v>
              </c:pt>
              <c:pt idx="54">
                <c:v>0.10567909479141235</c:v>
              </c:pt>
              <c:pt idx="55">
                <c:v>0.10770291835069656</c:v>
              </c:pt>
              <c:pt idx="56">
                <c:v>9.9119044840335846E-2</c:v>
              </c:pt>
              <c:pt idx="57">
                <c:v>0.10698729753494263</c:v>
              </c:pt>
              <c:pt idx="58">
                <c:v>8.8853336870670319E-2</c:v>
              </c:pt>
              <c:pt idx="59">
                <c:v>0.10755209624767303</c:v>
              </c:pt>
              <c:pt idx="60">
                <c:v>0.10902699828147888</c:v>
              </c:pt>
              <c:pt idx="61">
                <c:v>0.10894905775785446</c:v>
              </c:pt>
              <c:pt idx="62">
                <c:v>0.10055048763751984</c:v>
              </c:pt>
              <c:pt idx="63">
                <c:v>9.3179531395435333E-2</c:v>
              </c:pt>
              <c:pt idx="64">
                <c:v>9.2735521495342255E-2</c:v>
              </c:pt>
              <c:pt idx="65">
                <c:v>9.5678530633449554E-2</c:v>
              </c:pt>
              <c:pt idx="66">
                <c:v>9.4350427389144897E-2</c:v>
              </c:pt>
              <c:pt idx="67">
                <c:v>9.2368587851524353E-2</c:v>
              </c:pt>
              <c:pt idx="68">
                <c:v>9.1991260647773743E-2</c:v>
              </c:pt>
              <c:pt idx="69">
                <c:v>9.324529767036438E-2</c:v>
              </c:pt>
              <c:pt idx="70">
                <c:v>8.5468217730522156E-2</c:v>
              </c:pt>
              <c:pt idx="71">
                <c:v>8.4982044994831085E-2</c:v>
              </c:pt>
              <c:pt idx="72">
                <c:v>8.8861525058746338E-2</c:v>
              </c:pt>
              <c:pt idx="73">
                <c:v>9.1625921428203583E-2</c:v>
              </c:pt>
              <c:pt idx="74">
                <c:v>8.0962136387825012E-2</c:v>
              </c:pt>
              <c:pt idx="75">
                <c:v>8.3051249384880066E-2</c:v>
              </c:pt>
              <c:pt idx="76">
                <c:v>8.480563759803772E-2</c:v>
              </c:pt>
              <c:pt idx="77">
                <c:v>7.3968388140201569E-2</c:v>
              </c:pt>
              <c:pt idx="78">
                <c:v>8.4709808230400085E-2</c:v>
              </c:pt>
              <c:pt idx="79">
                <c:v>8.4739938378334045E-2</c:v>
              </c:pt>
              <c:pt idx="80">
                <c:v>7.7858217060565948E-2</c:v>
              </c:pt>
              <c:pt idx="81">
                <c:v>7.1492746472358704E-2</c:v>
              </c:pt>
              <c:pt idx="82">
                <c:v>6.9481194019317627E-2</c:v>
              </c:pt>
              <c:pt idx="83">
                <c:v>7.6607882976531982E-2</c:v>
              </c:pt>
              <c:pt idx="84">
                <c:v>7.6835751533508301E-2</c:v>
              </c:pt>
              <c:pt idx="85">
                <c:v>7.8208044171333313E-2</c:v>
              </c:pt>
              <c:pt idx="86">
                <c:v>8.0620616674423218E-2</c:v>
              </c:pt>
              <c:pt idx="87">
                <c:v>8.0858223140239716E-2</c:v>
              </c:pt>
              <c:pt idx="88">
                <c:v>7.6924532651901245E-2</c:v>
              </c:pt>
              <c:pt idx="89">
                <c:v>8.3144150674343109E-2</c:v>
              </c:pt>
              <c:pt idx="90">
                <c:v>8.3992995321750641E-2</c:v>
              </c:pt>
              <c:pt idx="91">
                <c:v>7.9672284424304962E-2</c:v>
              </c:pt>
              <c:pt idx="92">
                <c:v>7.690100371837616E-2</c:v>
              </c:pt>
              <c:pt idx="93">
                <c:v>7.6630756258964539E-2</c:v>
              </c:pt>
              <c:pt idx="94">
                <c:v>7.590821385383606E-2</c:v>
              </c:pt>
              <c:pt idx="95">
                <c:v>7.5283907353878021E-2</c:v>
              </c:pt>
              <c:pt idx="96">
                <c:v>7.4179396033287048E-2</c:v>
              </c:pt>
              <c:pt idx="97">
                <c:v>7.7763870358467102E-2</c:v>
              </c:pt>
              <c:pt idx="98">
                <c:v>7.7408730983734131E-2</c:v>
              </c:pt>
              <c:pt idx="99">
                <c:v>8.2490250468254089E-2</c:v>
              </c:pt>
              <c:pt idx="100">
                <c:v>8.3384662866592407E-2</c:v>
              </c:pt>
              <c:pt idx="101">
                <c:v>8.1654347479343414E-2</c:v>
              </c:pt>
              <c:pt idx="102">
                <c:v>8.0715909600257874E-2</c:v>
              </c:pt>
              <c:pt idx="103">
                <c:v>8.2130923867225647E-2</c:v>
              </c:pt>
              <c:pt idx="104">
                <c:v>8.6038321256637573E-2</c:v>
              </c:pt>
              <c:pt idx="105">
                <c:v>8.4721535444259644E-2</c:v>
              </c:pt>
              <c:pt idx="106">
                <c:v>8.9181117713451385E-2</c:v>
              </c:pt>
              <c:pt idx="107">
                <c:v>9.3026630580425262E-2</c:v>
              </c:pt>
              <c:pt idx="108">
                <c:v>8.8382937014102936E-2</c:v>
              </c:pt>
              <c:pt idx="109">
                <c:v>7.951587438583374E-2</c:v>
              </c:pt>
              <c:pt idx="110">
                <c:v>8.3986878395080566E-2</c:v>
              </c:pt>
              <c:pt idx="111">
                <c:v>9.033791720867157E-2</c:v>
              </c:pt>
              <c:pt idx="112">
                <c:v>8.7160781025886536E-2</c:v>
              </c:pt>
              <c:pt idx="113">
                <c:v>7.9360596835613251E-2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C2A-4F96-BF2A-B3704D94C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4672"/>
        <c:axId val="43486592"/>
      </c:lineChart>
      <c:catAx>
        <c:axId val="43484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86592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486592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84672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5922069628420188"/>
          <c:y val="7.3550917923877399E-2"/>
          <c:w val="0.27895818520176618"/>
          <c:h val="0.2366835243155581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Income shares in France: national income vs fiscal income series </a:t>
            </a:r>
            <a:endParaRPr lang="fr-FR" sz="1400" b="0" baseline="0"/>
          </a:p>
        </c:rich>
      </c:tx>
      <c:layout>
        <c:manualLayout>
          <c:xMode val="edge"/>
          <c:yMode val="edge"/>
          <c:x val="0.16137123745819401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2"/>
          <c:order val="0"/>
          <c:tx>
            <c:v>Top 10% (national income)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2A-4F96-BF2A-B3704D94CB58}"/>
            </c:ext>
          </c:extLst>
        </c:ser>
        <c:ser>
          <c:idx val="0"/>
          <c:order val="1"/>
          <c:tx>
            <c:v>Top 10% (fiscal income)</c:v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noFill/>
              <a:ln w="12700">
                <a:solidFill>
                  <a:schemeClr val="accent2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0.49835780262947083</c:v>
              </c:pt>
              <c:pt idx="10">
                <c:v>0.51516228914260864</c:v>
              </c:pt>
              <c:pt idx="15">
                <c:v>0.47789162397384644</c:v>
              </c:pt>
              <c:pt idx="16">
                <c:v>0.49939402937889099</c:v>
              </c:pt>
              <c:pt idx="17">
                <c:v>0.49122598767280579</c:v>
              </c:pt>
              <c:pt idx="18">
                <c:v>0.46105054020881653</c:v>
              </c:pt>
              <c:pt idx="19">
                <c:v>0.4693220853805542</c:v>
              </c:pt>
              <c:pt idx="20">
                <c:v>0.45812419056892395</c:v>
              </c:pt>
              <c:pt idx="21">
                <c:v>0.44435849785804749</c:v>
              </c:pt>
              <c:pt idx="22">
                <c:v>0.46037814021110535</c:v>
              </c:pt>
              <c:pt idx="23">
                <c:v>0.47913795709609985</c:v>
              </c:pt>
              <c:pt idx="24">
                <c:v>0.4591013491153717</c:v>
              </c:pt>
              <c:pt idx="25">
                <c:v>0.45037966966629028</c:v>
              </c:pt>
              <c:pt idx="26">
                <c:v>0.44188401103019714</c:v>
              </c:pt>
              <c:pt idx="27">
                <c:v>0.45812544226646423</c:v>
              </c:pt>
              <c:pt idx="28">
                <c:v>0.45841741561889648</c:v>
              </c:pt>
              <c:pt idx="29">
                <c:v>0.44441938400268555</c:v>
              </c:pt>
              <c:pt idx="30">
                <c:v>0.41735339164733887</c:v>
              </c:pt>
              <c:pt idx="31">
                <c:v>0.41528308391571045</c:v>
              </c:pt>
              <c:pt idx="32">
                <c:v>0.43867006897926331</c:v>
              </c:pt>
              <c:pt idx="33">
                <c:v>0.45911821722984314</c:v>
              </c:pt>
              <c:pt idx="34">
                <c:v>0.46307981014251709</c:v>
              </c:pt>
              <c:pt idx="35">
                <c:v>0.47539278864860535</c:v>
              </c:pt>
              <c:pt idx="36">
                <c:v>0.44581294059753418</c:v>
              </c:pt>
              <c:pt idx="37">
                <c:v>0.43956747651100159</c:v>
              </c:pt>
              <c:pt idx="38">
                <c:v>0.42348074913024902</c:v>
              </c:pt>
              <c:pt idx="39">
                <c:v>0.39969277381896973</c:v>
              </c:pt>
              <c:pt idx="40">
                <c:v>0.40988770127296448</c:v>
              </c:pt>
              <c:pt idx="41">
                <c:v>0.40310224890708923</c:v>
              </c:pt>
              <c:pt idx="42">
                <c:v>0.37500089406967163</c:v>
              </c:pt>
              <c:pt idx="43">
                <c:v>0.33286839723587036</c:v>
              </c:pt>
              <c:pt idx="44">
                <c:v>0.31030550599098206</c:v>
              </c:pt>
              <c:pt idx="45">
                <c:v>0.29888266324996948</c:v>
              </c:pt>
              <c:pt idx="46">
                <c:v>0.33053165674209595</c:v>
              </c:pt>
              <c:pt idx="47">
                <c:v>0.34312757849693298</c:v>
              </c:pt>
              <c:pt idx="48">
                <c:v>0.32387140393257141</c:v>
              </c:pt>
              <c:pt idx="49">
                <c:v>0.32427471876144409</c:v>
              </c:pt>
              <c:pt idx="50">
                <c:v>0.32428887486457825</c:v>
              </c:pt>
              <c:pt idx="51">
                <c:v>0.33869963884353638</c:v>
              </c:pt>
              <c:pt idx="52">
                <c:v>0.34685191512107849</c:v>
              </c:pt>
              <c:pt idx="53">
                <c:v>0.34375485777854919</c:v>
              </c:pt>
              <c:pt idx="54">
                <c:v>0.35296255350112915</c:v>
              </c:pt>
              <c:pt idx="55">
                <c:v>0.35996779799461365</c:v>
              </c:pt>
              <c:pt idx="56">
                <c:v>0.34912186861038208</c:v>
              </c:pt>
              <c:pt idx="57">
                <c:v>0.36068600416183472</c:v>
              </c:pt>
              <c:pt idx="58">
                <c:v>0.33914667367935181</c:v>
              </c:pt>
              <c:pt idx="59">
                <c:v>0.37228852510452271</c:v>
              </c:pt>
              <c:pt idx="60">
                <c:v>0.37257784605026245</c:v>
              </c:pt>
              <c:pt idx="61">
                <c:v>0.37602868676185608</c:v>
              </c:pt>
              <c:pt idx="62">
                <c:v>0.36166557669639587</c:v>
              </c:pt>
              <c:pt idx="63">
                <c:v>0.35593074560165405</c:v>
              </c:pt>
              <c:pt idx="64">
                <c:v>0.35900413990020752</c:v>
              </c:pt>
              <c:pt idx="65">
                <c:v>0.36589333415031433</c:v>
              </c:pt>
              <c:pt idx="66">
                <c:v>0.35681185126304626</c:v>
              </c:pt>
              <c:pt idx="67">
                <c:v>0.35307145118713379</c:v>
              </c:pt>
              <c:pt idx="68">
                <c:v>0.34588301181793213</c:v>
              </c:pt>
              <c:pt idx="69">
                <c:v>0.34145298600196838</c:v>
              </c:pt>
              <c:pt idx="70">
                <c:v>0.33066359162330627</c:v>
              </c:pt>
              <c:pt idx="71">
                <c:v>0.32758134603500366</c:v>
              </c:pt>
              <c:pt idx="72">
                <c:v>0.32969000935554504</c:v>
              </c:pt>
              <c:pt idx="73">
                <c:v>0.3340047299861908</c:v>
              </c:pt>
              <c:pt idx="74">
                <c:v>0.31993046402931213</c:v>
              </c:pt>
              <c:pt idx="75">
                <c:v>0.32433590292930603</c:v>
              </c:pt>
              <c:pt idx="76">
                <c:v>0.323515385389328</c:v>
              </c:pt>
              <c:pt idx="77">
                <c:v>0.30148476362228394</c:v>
              </c:pt>
              <c:pt idx="78">
                <c:v>0.31129750609397888</c:v>
              </c:pt>
              <c:pt idx="79">
                <c:v>0.31424897909164429</c:v>
              </c:pt>
              <c:pt idx="80">
                <c:v>0.30233761668205261</c:v>
              </c:pt>
              <c:pt idx="81">
                <c:v>0.29198816418647766</c:v>
              </c:pt>
              <c:pt idx="82">
                <c:v>0.28820917010307312</c:v>
              </c:pt>
              <c:pt idx="83">
                <c:v>0.3008992075920105</c:v>
              </c:pt>
              <c:pt idx="84">
                <c:v>0.30207353830337524</c:v>
              </c:pt>
              <c:pt idx="85">
                <c:v>0.30434376001358032</c:v>
              </c:pt>
              <c:pt idx="86">
                <c:v>0.30744978785514832</c:v>
              </c:pt>
              <c:pt idx="87">
                <c:v>0.30644193291664124</c:v>
              </c:pt>
              <c:pt idx="88">
                <c:v>0.30107793211936951</c:v>
              </c:pt>
              <c:pt idx="89">
                <c:v>0.30983585119247437</c:v>
              </c:pt>
              <c:pt idx="90">
                <c:v>0.31163069605827332</c:v>
              </c:pt>
              <c:pt idx="91">
                <c:v>0.30643543601036072</c:v>
              </c:pt>
              <c:pt idx="92">
                <c:v>0.30300560593605042</c:v>
              </c:pt>
              <c:pt idx="93">
                <c:v>0.30314043164253235</c:v>
              </c:pt>
              <c:pt idx="94">
                <c:v>0.30227503180503845</c:v>
              </c:pt>
              <c:pt idx="95">
                <c:v>0.30226552486419678</c:v>
              </c:pt>
              <c:pt idx="96">
                <c:v>0.2989334762096405</c:v>
              </c:pt>
              <c:pt idx="97">
                <c:v>0.30299791693687439</c:v>
              </c:pt>
              <c:pt idx="98">
                <c:v>0.30255123972892761</c:v>
              </c:pt>
              <c:pt idx="99">
                <c:v>0.30773741006851196</c:v>
              </c:pt>
              <c:pt idx="100">
                <c:v>0.30781993269920349</c:v>
              </c:pt>
              <c:pt idx="101">
                <c:v>0.30518203973770142</c:v>
              </c:pt>
              <c:pt idx="102">
                <c:v>0.30290901660919189</c:v>
              </c:pt>
              <c:pt idx="103">
                <c:v>0.3039974570274353</c:v>
              </c:pt>
              <c:pt idx="104">
                <c:v>0.30634793639183044</c:v>
              </c:pt>
              <c:pt idx="105">
                <c:v>0.3033333420753479</c:v>
              </c:pt>
              <c:pt idx="106">
                <c:v>0.30650034546852112</c:v>
              </c:pt>
              <c:pt idx="107">
                <c:v>0.31020438671112061</c:v>
              </c:pt>
              <c:pt idx="108">
                <c:v>0.30670791864395142</c:v>
              </c:pt>
              <c:pt idx="109">
                <c:v>0.29964402318000793</c:v>
              </c:pt>
              <c:pt idx="110">
                <c:v>0.30305173993110657</c:v>
              </c:pt>
              <c:pt idx="111">
                <c:v>0.30901020765304565</c:v>
              </c:pt>
              <c:pt idx="112">
                <c:v>0.30686637759208679</c:v>
              </c:pt>
              <c:pt idx="113">
                <c:v>0.29874786734580994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C2A-4F96-BF2A-B3704D94CB58}"/>
            </c:ext>
          </c:extLst>
        </c:ser>
        <c:ser>
          <c:idx val="3"/>
          <c:order val="2"/>
          <c:tx>
            <c:v>Top 1% (national income)</c:v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0.21873804926872253</c:v>
              </c:pt>
              <c:pt idx="10">
                <c:v>0.22736847400665283</c:v>
              </c:pt>
              <c:pt idx="15">
                <c:v>0.19543337821960449</c:v>
              </c:pt>
              <c:pt idx="16">
                <c:v>0.22740158438682556</c:v>
              </c:pt>
              <c:pt idx="17">
                <c:v>0.22534233331680298</c:v>
              </c:pt>
              <c:pt idx="18">
                <c:v>0.1996598094701767</c:v>
              </c:pt>
              <c:pt idx="19">
                <c:v>0.20874954760074615</c:v>
              </c:pt>
              <c:pt idx="20">
                <c:v>0.19944415986537933</c:v>
              </c:pt>
              <c:pt idx="21">
                <c:v>0.19066286087036133</c:v>
              </c:pt>
              <c:pt idx="22">
                <c:v>0.20927415788173676</c:v>
              </c:pt>
              <c:pt idx="23">
                <c:v>0.23295825719833374</c:v>
              </c:pt>
              <c:pt idx="24">
                <c:v>0.21597579121589661</c:v>
              </c:pt>
              <c:pt idx="25">
                <c:v>0.20990397036075592</c:v>
              </c:pt>
              <c:pt idx="26">
                <c:v>0.20567305386066437</c:v>
              </c:pt>
              <c:pt idx="27">
                <c:v>0.21270731091499329</c:v>
              </c:pt>
              <c:pt idx="28">
                <c:v>0.21390600502490997</c:v>
              </c:pt>
              <c:pt idx="29">
                <c:v>0.20050953328609467</c:v>
              </c:pt>
              <c:pt idx="30">
                <c:v>0.1727786511182785</c:v>
              </c:pt>
              <c:pt idx="31">
                <c:v>0.16503515839576721</c:v>
              </c:pt>
              <c:pt idx="32">
                <c:v>0.16933305561542511</c:v>
              </c:pt>
              <c:pt idx="33">
                <c:v>0.17711853981018066</c:v>
              </c:pt>
              <c:pt idx="34">
                <c:v>0.17705352604389191</c:v>
              </c:pt>
              <c:pt idx="35">
                <c:v>0.18443919718265533</c:v>
              </c:pt>
              <c:pt idx="36">
                <c:v>0.17355161905288696</c:v>
              </c:pt>
              <c:pt idx="37">
                <c:v>0.17487542331218719</c:v>
              </c:pt>
              <c:pt idx="38">
                <c:v>0.16589502990245819</c:v>
              </c:pt>
              <c:pt idx="39">
                <c:v>0.16467268764972687</c:v>
              </c:pt>
              <c:pt idx="40">
                <c:v>0.1686641126871109</c:v>
              </c:pt>
              <c:pt idx="41">
                <c:v>0.16095934808254242</c:v>
              </c:pt>
              <c:pt idx="42">
                <c:v>0.14730916917324066</c:v>
              </c:pt>
              <c:pt idx="43">
                <c:v>0.11900831013917923</c:v>
              </c:pt>
              <c:pt idx="44">
                <c:v>0.10048273950815201</c:v>
              </c:pt>
              <c:pt idx="45">
                <c:v>8.5256904363632202E-2</c:v>
              </c:pt>
              <c:pt idx="46">
                <c:v>0.10509222745895386</c:v>
              </c:pt>
              <c:pt idx="47">
                <c:v>0.10786101222038269</c:v>
              </c:pt>
              <c:pt idx="48">
                <c:v>9.9815405905246735E-2</c:v>
              </c:pt>
              <c:pt idx="49">
                <c:v>0.10362425446510315</c:v>
              </c:pt>
              <c:pt idx="50">
                <c:v>0.10437876731157303</c:v>
              </c:pt>
              <c:pt idx="51">
                <c:v>0.10797514766454697</c:v>
              </c:pt>
              <c:pt idx="52">
                <c:v>0.11072144657373428</c:v>
              </c:pt>
              <c:pt idx="53">
                <c:v>0.1094803586602211</c:v>
              </c:pt>
              <c:pt idx="54">
                <c:v>0.11157741397619247</c:v>
              </c:pt>
              <c:pt idx="55">
                <c:v>0.1138007715344429</c:v>
              </c:pt>
              <c:pt idx="56">
                <c:v>0.1108500137925148</c:v>
              </c:pt>
              <c:pt idx="57">
                <c:v>0.11358986049890518</c:v>
              </c:pt>
              <c:pt idx="58">
                <c:v>0.10488450527191162</c:v>
              </c:pt>
              <c:pt idx="59">
                <c:v>0.113559789955616</c:v>
              </c:pt>
              <c:pt idx="60">
                <c:v>0.11604154855012894</c:v>
              </c:pt>
              <c:pt idx="61">
                <c:v>0.11719413101673126</c:v>
              </c:pt>
              <c:pt idx="62">
                <c:v>0.11097476631402969</c:v>
              </c:pt>
              <c:pt idx="63">
                <c:v>0.10886869579553604</c:v>
              </c:pt>
              <c:pt idx="64">
                <c:v>0.10998747497797012</c:v>
              </c:pt>
              <c:pt idx="65">
                <c:v>0.1109294667840004</c:v>
              </c:pt>
              <c:pt idx="66">
                <c:v>0.10876993089914322</c:v>
              </c:pt>
              <c:pt idx="67">
                <c:v>0.10884319245815277</c:v>
              </c:pt>
              <c:pt idx="68">
                <c:v>0.10314806550741196</c:v>
              </c:pt>
              <c:pt idx="69">
                <c:v>0.10066677629947662</c:v>
              </c:pt>
              <c:pt idx="70">
                <c:v>9.7757689654827118E-2</c:v>
              </c:pt>
              <c:pt idx="71">
                <c:v>9.8143033683300018E-2</c:v>
              </c:pt>
              <c:pt idx="72">
                <c:v>9.7027845680713654E-2</c:v>
              </c:pt>
              <c:pt idx="73">
                <c:v>0.10059399157762527</c:v>
              </c:pt>
              <c:pt idx="74">
                <c:v>9.4074152410030365E-2</c:v>
              </c:pt>
              <c:pt idx="75">
                <c:v>9.2234738171100616E-2</c:v>
              </c:pt>
              <c:pt idx="76">
                <c:v>9.2451721429824829E-2</c:v>
              </c:pt>
              <c:pt idx="77">
                <c:v>8.6084209382534027E-2</c:v>
              </c:pt>
              <c:pt idx="78">
                <c:v>8.6515016853809357E-2</c:v>
              </c:pt>
              <c:pt idx="79">
                <c:v>8.7603144347667694E-2</c:v>
              </c:pt>
              <c:pt idx="80">
                <c:v>8.5314609110355377E-2</c:v>
              </c:pt>
              <c:pt idx="81">
                <c:v>8.4542952477931976E-2</c:v>
              </c:pt>
              <c:pt idx="82">
                <c:v>7.9034321010112762E-2</c:v>
              </c:pt>
              <c:pt idx="83">
                <c:v>7.7650696039199829E-2</c:v>
              </c:pt>
              <c:pt idx="84">
                <c:v>7.803799957036972E-2</c:v>
              </c:pt>
              <c:pt idx="85">
                <c:v>8.1322245299816132E-2</c:v>
              </c:pt>
              <c:pt idx="86">
                <c:v>8.591490238904953E-2</c:v>
              </c:pt>
              <c:pt idx="87">
                <c:v>9.1930754482746124E-2</c:v>
              </c:pt>
              <c:pt idx="88">
                <c:v>9.6498124301433563E-2</c:v>
              </c:pt>
              <c:pt idx="89">
                <c:v>0.10019050538539886</c:v>
              </c:pt>
              <c:pt idx="90">
                <c:v>0.10027548670768738</c:v>
              </c:pt>
              <c:pt idx="91">
                <c:v>9.7509592771530151E-2</c:v>
              </c:pt>
              <c:pt idx="92">
                <c:v>9.5735475420951843E-2</c:v>
              </c:pt>
              <c:pt idx="93">
                <c:v>0.10026488453149796</c:v>
              </c:pt>
              <c:pt idx="94">
                <c:v>9.8625011742115021E-2</c:v>
              </c:pt>
              <c:pt idx="95">
                <c:v>9.7166411578655243E-2</c:v>
              </c:pt>
              <c:pt idx="96">
                <c:v>0.10555756092071533</c:v>
              </c:pt>
              <c:pt idx="97">
                <c:v>0.11057137697935104</c:v>
              </c:pt>
              <c:pt idx="98">
                <c:v>0.11261700093746185</c:v>
              </c:pt>
              <c:pt idx="99">
                <c:v>0.11321687698364258</c:v>
              </c:pt>
              <c:pt idx="100">
                <c:v>0.11805012077093124</c:v>
              </c:pt>
              <c:pt idx="101">
                <c:v>0.11999892443418503</c:v>
              </c:pt>
              <c:pt idx="102">
                <c:v>0.11539356410503387</c:v>
              </c:pt>
              <c:pt idx="103">
                <c:v>0.11723608523607254</c:v>
              </c:pt>
              <c:pt idx="104">
                <c:v>0.1218663677573204</c:v>
              </c:pt>
              <c:pt idx="105">
                <c:v>0.1185288205742836</c:v>
              </c:pt>
              <c:pt idx="106">
                <c:v>0.1186574250459671</c:v>
              </c:pt>
              <c:pt idx="107">
                <c:v>0.12565077841281891</c:v>
              </c:pt>
              <c:pt idx="108">
                <c:v>0.12024282664060593</c:v>
              </c:pt>
              <c:pt idx="109">
                <c:v>0.10206306725740433</c:v>
              </c:pt>
              <c:pt idx="110">
                <c:v>0.10785072296857834</c:v>
              </c:pt>
              <c:pt idx="111">
                <c:v>0.12010686099529266</c:v>
              </c:pt>
              <c:pt idx="112">
                <c:v>0.11232244968414307</c:v>
              </c:pt>
              <c:pt idx="113">
                <c:v>0.10431041568517685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2A-4F96-BF2A-B3704D94CB58}"/>
            </c:ext>
          </c:extLst>
        </c:ser>
        <c:ser>
          <c:idx val="1"/>
          <c:order val="3"/>
          <c:tx>
            <c:v>Top 1% (fiscal income)</c:v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0.2187381237745285</c:v>
              </c:pt>
              <c:pt idx="10">
                <c:v>0.2273685485124588</c:v>
              </c:pt>
              <c:pt idx="15">
                <c:v>0.19543343782424927</c:v>
              </c:pt>
              <c:pt idx="16">
                <c:v>0.22634705901145935</c:v>
              </c:pt>
              <c:pt idx="17">
                <c:v>0.2232251763343811</c:v>
              </c:pt>
              <c:pt idx="18">
                <c:v>0.19640268385410309</c:v>
              </c:pt>
              <c:pt idx="19">
                <c:v>0.20475310087203979</c:v>
              </c:pt>
              <c:pt idx="20">
                <c:v>0.19444446265697479</c:v>
              </c:pt>
              <c:pt idx="21">
                <c:v>0.18455302715301514</c:v>
              </c:pt>
              <c:pt idx="22">
                <c:v>0.20376913249492645</c:v>
              </c:pt>
              <c:pt idx="23">
                <c:v>0.22780393064022064</c:v>
              </c:pt>
              <c:pt idx="24">
                <c:v>0.20940735936164856</c:v>
              </c:pt>
              <c:pt idx="25">
                <c:v>0.20154134929180145</c:v>
              </c:pt>
              <c:pt idx="26">
                <c:v>0.19666634500026703</c:v>
              </c:pt>
              <c:pt idx="27">
                <c:v>0.20538513362407684</c:v>
              </c:pt>
              <c:pt idx="28">
                <c:v>0.20662333071231842</c:v>
              </c:pt>
              <c:pt idx="29">
                <c:v>0.19276279211044312</c:v>
              </c:pt>
              <c:pt idx="30">
                <c:v>0.1607673317193985</c:v>
              </c:pt>
              <c:pt idx="31">
                <c:v>0.15273262560367584</c:v>
              </c:pt>
              <c:pt idx="32">
                <c:v>0.15734808146953583</c:v>
              </c:pt>
              <c:pt idx="33">
                <c:v>0.16645659506320953</c:v>
              </c:pt>
              <c:pt idx="34">
                <c:v>0.16400693356990814</c:v>
              </c:pt>
              <c:pt idx="35">
                <c:v>0.17343652248382568</c:v>
              </c:pt>
              <c:pt idx="36">
                <c:v>0.16010229289531708</c:v>
              </c:pt>
              <c:pt idx="37">
                <c:v>0.16191220283508301</c:v>
              </c:pt>
              <c:pt idx="38">
                <c:v>0.14912672340869904</c:v>
              </c:pt>
              <c:pt idx="39">
                <c:v>0.15194825828075409</c:v>
              </c:pt>
              <c:pt idx="40">
                <c:v>0.15567582845687866</c:v>
              </c:pt>
              <c:pt idx="41">
                <c:v>0.15281307697296143</c:v>
              </c:pt>
              <c:pt idx="42">
                <c:v>0.14014273881912231</c:v>
              </c:pt>
              <c:pt idx="43">
                <c:v>0.10623195767402649</c:v>
              </c:pt>
              <c:pt idx="44">
                <c:v>8.9946076273918152E-2</c:v>
              </c:pt>
              <c:pt idx="45">
                <c:v>7.5643055140972137E-2</c:v>
              </c:pt>
              <c:pt idx="46">
                <c:v>9.2722505331039429E-2</c:v>
              </c:pt>
              <c:pt idx="47">
                <c:v>9.6440128982067108E-2</c:v>
              </c:pt>
              <c:pt idx="48">
                <c:v>8.7345905601978302E-2</c:v>
              </c:pt>
              <c:pt idx="49">
                <c:v>8.9992843568325043E-2</c:v>
              </c:pt>
              <c:pt idx="50">
                <c:v>9.0977899730205536E-2</c:v>
              </c:pt>
              <c:pt idx="51">
                <c:v>9.8832838237285614E-2</c:v>
              </c:pt>
              <c:pt idx="52">
                <c:v>0.10341963917016983</c:v>
              </c:pt>
              <c:pt idx="53">
                <c:v>0.10161745548248291</c:v>
              </c:pt>
              <c:pt idx="54">
                <c:v>0.10567909479141235</c:v>
              </c:pt>
              <c:pt idx="55">
                <c:v>0.10770291835069656</c:v>
              </c:pt>
              <c:pt idx="56">
                <c:v>9.9119044840335846E-2</c:v>
              </c:pt>
              <c:pt idx="57">
                <c:v>0.10698729753494263</c:v>
              </c:pt>
              <c:pt idx="58">
                <c:v>8.8853336870670319E-2</c:v>
              </c:pt>
              <c:pt idx="59">
                <c:v>0.10755209624767303</c:v>
              </c:pt>
              <c:pt idx="60">
                <c:v>0.10902699828147888</c:v>
              </c:pt>
              <c:pt idx="61">
                <c:v>0.10894905775785446</c:v>
              </c:pt>
              <c:pt idx="62">
                <c:v>0.10055048763751984</c:v>
              </c:pt>
              <c:pt idx="63">
                <c:v>9.3179531395435333E-2</c:v>
              </c:pt>
              <c:pt idx="64">
                <c:v>9.2735521495342255E-2</c:v>
              </c:pt>
              <c:pt idx="65">
                <c:v>9.5678530633449554E-2</c:v>
              </c:pt>
              <c:pt idx="66">
                <c:v>9.4350427389144897E-2</c:v>
              </c:pt>
              <c:pt idx="67">
                <c:v>9.2368587851524353E-2</c:v>
              </c:pt>
              <c:pt idx="68">
                <c:v>9.1991260647773743E-2</c:v>
              </c:pt>
              <c:pt idx="69">
                <c:v>9.324529767036438E-2</c:v>
              </c:pt>
              <c:pt idx="70">
                <c:v>8.5468217730522156E-2</c:v>
              </c:pt>
              <c:pt idx="71">
                <c:v>8.4982044994831085E-2</c:v>
              </c:pt>
              <c:pt idx="72">
                <c:v>8.8861525058746338E-2</c:v>
              </c:pt>
              <c:pt idx="73">
                <c:v>9.1625921428203583E-2</c:v>
              </c:pt>
              <c:pt idx="74">
                <c:v>8.0962136387825012E-2</c:v>
              </c:pt>
              <c:pt idx="75">
                <c:v>8.3051249384880066E-2</c:v>
              </c:pt>
              <c:pt idx="76">
                <c:v>8.480563759803772E-2</c:v>
              </c:pt>
              <c:pt idx="77">
                <c:v>7.3968388140201569E-2</c:v>
              </c:pt>
              <c:pt idx="78">
                <c:v>8.4709808230400085E-2</c:v>
              </c:pt>
              <c:pt idx="79">
                <c:v>8.4739938378334045E-2</c:v>
              </c:pt>
              <c:pt idx="80">
                <c:v>7.7858217060565948E-2</c:v>
              </c:pt>
              <c:pt idx="81">
                <c:v>7.1492746472358704E-2</c:v>
              </c:pt>
              <c:pt idx="82">
                <c:v>6.9481194019317627E-2</c:v>
              </c:pt>
              <c:pt idx="83">
                <c:v>7.6607882976531982E-2</c:v>
              </c:pt>
              <c:pt idx="84">
                <c:v>7.6835751533508301E-2</c:v>
              </c:pt>
              <c:pt idx="85">
                <c:v>7.8208044171333313E-2</c:v>
              </c:pt>
              <c:pt idx="86">
                <c:v>8.0620616674423218E-2</c:v>
              </c:pt>
              <c:pt idx="87">
                <c:v>8.0858223140239716E-2</c:v>
              </c:pt>
              <c:pt idx="88">
                <c:v>7.6924532651901245E-2</c:v>
              </c:pt>
              <c:pt idx="89">
                <c:v>8.3144150674343109E-2</c:v>
              </c:pt>
              <c:pt idx="90">
                <c:v>8.3992995321750641E-2</c:v>
              </c:pt>
              <c:pt idx="91">
                <c:v>7.9672284424304962E-2</c:v>
              </c:pt>
              <c:pt idx="92">
                <c:v>7.690100371837616E-2</c:v>
              </c:pt>
              <c:pt idx="93">
                <c:v>7.6630756258964539E-2</c:v>
              </c:pt>
              <c:pt idx="94">
                <c:v>7.590821385383606E-2</c:v>
              </c:pt>
              <c:pt idx="95">
                <c:v>7.5283907353878021E-2</c:v>
              </c:pt>
              <c:pt idx="96">
                <c:v>7.4179396033287048E-2</c:v>
              </c:pt>
              <c:pt idx="97">
                <c:v>7.7763870358467102E-2</c:v>
              </c:pt>
              <c:pt idx="98">
                <c:v>7.7408730983734131E-2</c:v>
              </c:pt>
              <c:pt idx="99">
                <c:v>8.2490250468254089E-2</c:v>
              </c:pt>
              <c:pt idx="100">
                <c:v>8.3384662866592407E-2</c:v>
              </c:pt>
              <c:pt idx="101">
                <c:v>8.1654347479343414E-2</c:v>
              </c:pt>
              <c:pt idx="102">
                <c:v>8.0715909600257874E-2</c:v>
              </c:pt>
              <c:pt idx="103">
                <c:v>8.2130923867225647E-2</c:v>
              </c:pt>
              <c:pt idx="104">
                <c:v>8.6038321256637573E-2</c:v>
              </c:pt>
              <c:pt idx="105">
                <c:v>8.4721535444259644E-2</c:v>
              </c:pt>
              <c:pt idx="106">
                <c:v>8.9181117713451385E-2</c:v>
              </c:pt>
              <c:pt idx="107">
                <c:v>9.3026630580425262E-2</c:v>
              </c:pt>
              <c:pt idx="108">
                <c:v>8.8382937014102936E-2</c:v>
              </c:pt>
              <c:pt idx="109">
                <c:v>7.951587438583374E-2</c:v>
              </c:pt>
              <c:pt idx="110">
                <c:v>8.3986878395080566E-2</c:v>
              </c:pt>
              <c:pt idx="111">
                <c:v>9.033791720867157E-2</c:v>
              </c:pt>
              <c:pt idx="112">
                <c:v>8.7160781025886536E-2</c:v>
              </c:pt>
              <c:pt idx="113">
                <c:v>7.9360596835613251E-2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C2A-4F96-BF2A-B3704D94C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9632"/>
        <c:axId val="43532288"/>
      </c:lineChart>
      <c:catAx>
        <c:axId val="43509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53228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53228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509632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5922069628420188"/>
          <c:y val="7.3550917923877399E-2"/>
          <c:w val="0.27895818520176618"/>
          <c:h val="0.2366835243155581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10: Income shares: equal-split-adults vs tax-units series </a:t>
            </a:r>
            <a:endParaRPr lang="fr-FR" sz="1400" b="0" baseline="0"/>
          </a:p>
        </c:rich>
      </c:tx>
      <c:layout>
        <c:manualLayout>
          <c:xMode val="edge"/>
          <c:yMode val="edge"/>
          <c:x val="0.17251950947603123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2"/>
          <c:order val="0"/>
          <c:tx>
            <c:v>Top 10% (equal-split-adults)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F6-4165-8345-C06E9DE78315}"/>
            </c:ext>
          </c:extLst>
        </c:ser>
        <c:ser>
          <c:idx val="0"/>
          <c:order val="1"/>
          <c:tx>
            <c:v>Top 10% (tax-units)</c:v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noFill/>
              <a:ln w="12700">
                <a:solidFill>
                  <a:schemeClr val="accent2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7"/>
              <c:pt idx="0">
                <c:v>0.49987095594406128</c:v>
              </c:pt>
              <c:pt idx="10">
                <c:v>0.51987224817276001</c:v>
              </c:pt>
              <c:pt idx="15">
                <c:v>0.48405003547668457</c:v>
              </c:pt>
              <c:pt idx="16">
                <c:v>0.50926262140274048</c:v>
              </c:pt>
              <c:pt idx="17">
                <c:v>0.50104713439941406</c:v>
              </c:pt>
              <c:pt idx="18">
                <c:v>0.47068214416503906</c:v>
              </c:pt>
              <c:pt idx="19">
                <c:v>0.47784936428070068</c:v>
              </c:pt>
              <c:pt idx="20">
                <c:v>0.46316158771514893</c:v>
              </c:pt>
              <c:pt idx="21">
                <c:v>0.45114278793334961</c:v>
              </c:pt>
              <c:pt idx="22">
                <c:v>0.46668034791946411</c:v>
              </c:pt>
              <c:pt idx="23">
                <c:v>0.48494333028793335</c:v>
              </c:pt>
              <c:pt idx="24">
                <c:v>0.46476414799690247</c:v>
              </c:pt>
              <c:pt idx="25">
                <c:v>0.45641008019447327</c:v>
              </c:pt>
              <c:pt idx="26">
                <c:v>0.45090499520301819</c:v>
              </c:pt>
              <c:pt idx="27">
                <c:v>0.46660023927688599</c:v>
              </c:pt>
              <c:pt idx="28">
                <c:v>0.46684515476226807</c:v>
              </c:pt>
              <c:pt idx="29">
                <c:v>0.45326909422874451</c:v>
              </c:pt>
              <c:pt idx="30">
                <c:v>0.43029448390007019</c:v>
              </c:pt>
              <c:pt idx="31">
                <c:v>0.43017098307609558</c:v>
              </c:pt>
              <c:pt idx="32">
                <c:v>0.45461004972457886</c:v>
              </c:pt>
              <c:pt idx="33">
                <c:v>0.4742836058139801</c:v>
              </c:pt>
              <c:pt idx="34">
                <c:v>0.48085018992424011</c:v>
              </c:pt>
              <c:pt idx="35">
                <c:v>0.49097391963005066</c:v>
              </c:pt>
              <c:pt idx="36">
                <c:v>0.46241220831871033</c:v>
              </c:pt>
              <c:pt idx="37">
                <c:v>0.45742881298065186</c:v>
              </c:pt>
              <c:pt idx="38">
                <c:v>0.44855549931526184</c:v>
              </c:pt>
              <c:pt idx="39">
                <c:v>0.41442772746086121</c:v>
              </c:pt>
              <c:pt idx="40">
                <c:v>0.42537441849708557</c:v>
              </c:pt>
              <c:pt idx="41">
                <c:v>0.41916349530220032</c:v>
              </c:pt>
              <c:pt idx="42">
                <c:v>0.38261139392852783</c:v>
              </c:pt>
              <c:pt idx="43">
                <c:v>0.34071096777915955</c:v>
              </c:pt>
              <c:pt idx="44">
                <c:v>0.31309393048286438</c:v>
              </c:pt>
              <c:pt idx="45">
                <c:v>0.30976319313049316</c:v>
              </c:pt>
              <c:pt idx="46">
                <c:v>0.34132295846939087</c:v>
              </c:pt>
              <c:pt idx="47">
                <c:v>0.35160967707633972</c:v>
              </c:pt>
              <c:pt idx="48">
                <c:v>0.33616349101066589</c:v>
              </c:pt>
              <c:pt idx="49">
                <c:v>0.33523526787757874</c:v>
              </c:pt>
              <c:pt idx="50">
                <c:v>0.33775427937507629</c:v>
              </c:pt>
              <c:pt idx="51">
                <c:v>0.34853896498680115</c:v>
              </c:pt>
              <c:pt idx="52">
                <c:v>0.35185953974723816</c:v>
              </c:pt>
              <c:pt idx="53">
                <c:v>0.34984630346298218</c:v>
              </c:pt>
              <c:pt idx="54">
                <c:v>0.35729283094406128</c:v>
              </c:pt>
              <c:pt idx="55">
                <c:v>0.36619126796722412</c:v>
              </c:pt>
              <c:pt idx="56">
                <c:v>0.36212465167045593</c:v>
              </c:pt>
              <c:pt idx="57">
                <c:v>0.36945927143096924</c:v>
              </c:pt>
              <c:pt idx="58">
                <c:v>0.35966721177101135</c:v>
              </c:pt>
              <c:pt idx="59">
                <c:v>0.38025140762329102</c:v>
              </c:pt>
              <c:pt idx="60">
                <c:v>0.38263970613479614</c:v>
              </c:pt>
              <c:pt idx="61">
                <c:v>0.38990861177444458</c:v>
              </c:pt>
              <c:pt idx="62">
                <c:v>0.3789326548576355</c:v>
              </c:pt>
              <c:pt idx="63">
                <c:v>0.38305908441543579</c:v>
              </c:pt>
              <c:pt idx="64">
                <c:v>0.38752260804176331</c:v>
              </c:pt>
              <c:pt idx="65">
                <c:v>0.39370074868202209</c:v>
              </c:pt>
              <c:pt idx="66">
                <c:v>0.38402396440505981</c:v>
              </c:pt>
              <c:pt idx="67">
                <c:v>0.38176527619361877</c:v>
              </c:pt>
              <c:pt idx="68">
                <c:v>0.36712729930877686</c:v>
              </c:pt>
              <c:pt idx="69">
                <c:v>0.35833340883255005</c:v>
              </c:pt>
              <c:pt idx="70">
                <c:v>0.3492870032787323</c:v>
              </c:pt>
              <c:pt idx="71">
                <c:v>0.34922647476196289</c:v>
              </c:pt>
              <c:pt idx="72">
                <c:v>0.34342178702354431</c:v>
              </c:pt>
              <c:pt idx="73">
                <c:v>0.35157915949821472</c:v>
              </c:pt>
              <c:pt idx="74">
                <c:v>0.34357371926307678</c:v>
              </c:pt>
              <c:pt idx="75">
                <c:v>0.34134340286254883</c:v>
              </c:pt>
              <c:pt idx="76">
                <c:v>0.34030449390411377</c:v>
              </c:pt>
              <c:pt idx="77">
                <c:v>0.32560589909553528</c:v>
              </c:pt>
              <c:pt idx="78">
                <c:v>0.32361847162246704</c:v>
              </c:pt>
              <c:pt idx="79">
                <c:v>0.32223764061927795</c:v>
              </c:pt>
              <c:pt idx="80">
                <c:v>0.3182617723941803</c:v>
              </c:pt>
              <c:pt idx="81">
                <c:v>0.3187713623046875</c:v>
              </c:pt>
              <c:pt idx="82">
                <c:v>0.30948704481124878</c:v>
              </c:pt>
              <c:pt idx="83">
                <c:v>0.31383955478668213</c:v>
              </c:pt>
              <c:pt idx="84">
                <c:v>0.31460469961166382</c:v>
              </c:pt>
              <c:pt idx="85">
                <c:v>0.32394051551818848</c:v>
              </c:pt>
              <c:pt idx="86">
                <c:v>0.33316385746002197</c:v>
              </c:pt>
              <c:pt idx="87">
                <c:v>0.34366443753242493</c:v>
              </c:pt>
              <c:pt idx="88">
                <c:v>0.35029670596122742</c:v>
              </c:pt>
              <c:pt idx="89">
                <c:v>0.35445734858512878</c:v>
              </c:pt>
              <c:pt idx="90">
                <c:v>0.35371991991996765</c:v>
              </c:pt>
              <c:pt idx="91">
                <c:v>0.34825122356414795</c:v>
              </c:pt>
              <c:pt idx="92">
                <c:v>0.35167390108108521</c:v>
              </c:pt>
              <c:pt idx="93">
                <c:v>0.35090619325637817</c:v>
              </c:pt>
              <c:pt idx="94">
                <c:v>0.35320067405700684</c:v>
              </c:pt>
              <c:pt idx="95">
                <c:v>0.35219910740852356</c:v>
              </c:pt>
              <c:pt idx="96">
                <c:v>0.35754722356796265</c:v>
              </c:pt>
              <c:pt idx="97">
                <c:v>0.36148989200592041</c:v>
              </c:pt>
              <c:pt idx="98">
                <c:v>0.36635294556617737</c:v>
              </c:pt>
              <c:pt idx="99">
                <c:v>0.36769652366638184</c:v>
              </c:pt>
              <c:pt idx="100">
                <c:v>0.37258574366569519</c:v>
              </c:pt>
              <c:pt idx="101">
                <c:v>0.37507495284080505</c:v>
              </c:pt>
              <c:pt idx="102">
                <c:v>0.36956027150154114</c:v>
              </c:pt>
              <c:pt idx="103">
                <c:v>0.36898031830787659</c:v>
              </c:pt>
              <c:pt idx="104">
                <c:v>0.37161031365394592</c:v>
              </c:pt>
              <c:pt idx="105">
                <c:v>0.36955365538597107</c:v>
              </c:pt>
              <c:pt idx="106">
                <c:v>0.37177655100822449</c:v>
              </c:pt>
              <c:pt idx="107">
                <c:v>0.37925982475280762</c:v>
              </c:pt>
              <c:pt idx="108">
                <c:v>0.37526717782020569</c:v>
              </c:pt>
              <c:pt idx="109">
                <c:v>0.35737898945808411</c:v>
              </c:pt>
              <c:pt idx="110">
                <c:v>0.3629036545753479</c:v>
              </c:pt>
              <c:pt idx="111">
                <c:v>0.36831173300743103</c:v>
              </c:pt>
              <c:pt idx="112">
                <c:v>0.36288219690322876</c:v>
              </c:pt>
              <c:pt idx="113">
                <c:v>0.35688132047653198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FF6-4165-8345-C06E9DE78315}"/>
            </c:ext>
          </c:extLst>
        </c:ser>
        <c:ser>
          <c:idx val="3"/>
          <c:order val="2"/>
          <c:tx>
            <c:v>Top 1% (equal-split-adults)</c:v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0.21873804926872253</c:v>
              </c:pt>
              <c:pt idx="10">
                <c:v>0.22736847400665283</c:v>
              </c:pt>
              <c:pt idx="15">
                <c:v>0.19543337821960449</c:v>
              </c:pt>
              <c:pt idx="16">
                <c:v>0.22740158438682556</c:v>
              </c:pt>
              <c:pt idx="17">
                <c:v>0.22534233331680298</c:v>
              </c:pt>
              <c:pt idx="18">
                <c:v>0.1996598094701767</c:v>
              </c:pt>
              <c:pt idx="19">
                <c:v>0.20874954760074615</c:v>
              </c:pt>
              <c:pt idx="20">
                <c:v>0.19944415986537933</c:v>
              </c:pt>
              <c:pt idx="21">
                <c:v>0.19066286087036133</c:v>
              </c:pt>
              <c:pt idx="22">
                <c:v>0.20927415788173676</c:v>
              </c:pt>
              <c:pt idx="23">
                <c:v>0.23295825719833374</c:v>
              </c:pt>
              <c:pt idx="24">
                <c:v>0.21597579121589661</c:v>
              </c:pt>
              <c:pt idx="25">
                <c:v>0.20990397036075592</c:v>
              </c:pt>
              <c:pt idx="26">
                <c:v>0.20567305386066437</c:v>
              </c:pt>
              <c:pt idx="27">
                <c:v>0.21270731091499329</c:v>
              </c:pt>
              <c:pt idx="28">
                <c:v>0.21390600502490997</c:v>
              </c:pt>
              <c:pt idx="29">
                <c:v>0.20050953328609467</c:v>
              </c:pt>
              <c:pt idx="30">
                <c:v>0.1727786511182785</c:v>
              </c:pt>
              <c:pt idx="31">
                <c:v>0.16503515839576721</c:v>
              </c:pt>
              <c:pt idx="32">
                <c:v>0.16933305561542511</c:v>
              </c:pt>
              <c:pt idx="33">
                <c:v>0.17711853981018066</c:v>
              </c:pt>
              <c:pt idx="34">
                <c:v>0.17705352604389191</c:v>
              </c:pt>
              <c:pt idx="35">
                <c:v>0.18443919718265533</c:v>
              </c:pt>
              <c:pt idx="36">
                <c:v>0.17355161905288696</c:v>
              </c:pt>
              <c:pt idx="37">
                <c:v>0.17487542331218719</c:v>
              </c:pt>
              <c:pt idx="38">
                <c:v>0.16589502990245819</c:v>
              </c:pt>
              <c:pt idx="39">
                <c:v>0.16467268764972687</c:v>
              </c:pt>
              <c:pt idx="40">
                <c:v>0.1686641126871109</c:v>
              </c:pt>
              <c:pt idx="41">
                <c:v>0.16095934808254242</c:v>
              </c:pt>
              <c:pt idx="42">
                <c:v>0.14730916917324066</c:v>
              </c:pt>
              <c:pt idx="43">
                <c:v>0.11900831013917923</c:v>
              </c:pt>
              <c:pt idx="44">
                <c:v>0.10048273950815201</c:v>
              </c:pt>
              <c:pt idx="45">
                <c:v>8.5256904363632202E-2</c:v>
              </c:pt>
              <c:pt idx="46">
                <c:v>0.10509222745895386</c:v>
              </c:pt>
              <c:pt idx="47">
                <c:v>0.10786101222038269</c:v>
              </c:pt>
              <c:pt idx="48">
                <c:v>9.9815405905246735E-2</c:v>
              </c:pt>
              <c:pt idx="49">
                <c:v>0.10362425446510315</c:v>
              </c:pt>
              <c:pt idx="50">
                <c:v>0.10437876731157303</c:v>
              </c:pt>
              <c:pt idx="51">
                <c:v>0.10797514766454697</c:v>
              </c:pt>
              <c:pt idx="52">
                <c:v>0.11072144657373428</c:v>
              </c:pt>
              <c:pt idx="53">
                <c:v>0.1094803586602211</c:v>
              </c:pt>
              <c:pt idx="54">
                <c:v>0.11157741397619247</c:v>
              </c:pt>
              <c:pt idx="55">
                <c:v>0.1138007715344429</c:v>
              </c:pt>
              <c:pt idx="56">
                <c:v>0.1108500137925148</c:v>
              </c:pt>
              <c:pt idx="57">
                <c:v>0.11358986049890518</c:v>
              </c:pt>
              <c:pt idx="58">
                <c:v>0.10488450527191162</c:v>
              </c:pt>
              <c:pt idx="59">
                <c:v>0.113559789955616</c:v>
              </c:pt>
              <c:pt idx="60">
                <c:v>0.11604154855012894</c:v>
              </c:pt>
              <c:pt idx="61">
                <c:v>0.11719413101673126</c:v>
              </c:pt>
              <c:pt idx="62">
                <c:v>0.11097476631402969</c:v>
              </c:pt>
              <c:pt idx="63">
                <c:v>0.10886869579553604</c:v>
              </c:pt>
              <c:pt idx="64">
                <c:v>0.10998747497797012</c:v>
              </c:pt>
              <c:pt idx="65">
                <c:v>0.1109294667840004</c:v>
              </c:pt>
              <c:pt idx="66">
                <c:v>0.10876993089914322</c:v>
              </c:pt>
              <c:pt idx="67">
                <c:v>0.10884319245815277</c:v>
              </c:pt>
              <c:pt idx="68">
                <c:v>0.10314806550741196</c:v>
              </c:pt>
              <c:pt idx="69">
                <c:v>0.10066677629947662</c:v>
              </c:pt>
              <c:pt idx="70">
                <c:v>9.7757689654827118E-2</c:v>
              </c:pt>
              <c:pt idx="71">
                <c:v>9.8143033683300018E-2</c:v>
              </c:pt>
              <c:pt idx="72">
                <c:v>9.7027845680713654E-2</c:v>
              </c:pt>
              <c:pt idx="73">
                <c:v>0.10059399157762527</c:v>
              </c:pt>
              <c:pt idx="74">
                <c:v>9.4074152410030365E-2</c:v>
              </c:pt>
              <c:pt idx="75">
                <c:v>9.2234738171100616E-2</c:v>
              </c:pt>
              <c:pt idx="76">
                <c:v>9.2451721429824829E-2</c:v>
              </c:pt>
              <c:pt idx="77">
                <c:v>8.6084209382534027E-2</c:v>
              </c:pt>
              <c:pt idx="78">
                <c:v>8.6515016853809357E-2</c:v>
              </c:pt>
              <c:pt idx="79">
                <c:v>8.7603144347667694E-2</c:v>
              </c:pt>
              <c:pt idx="80">
                <c:v>8.5314609110355377E-2</c:v>
              </c:pt>
              <c:pt idx="81">
                <c:v>8.4542952477931976E-2</c:v>
              </c:pt>
              <c:pt idx="82">
                <c:v>7.9034321010112762E-2</c:v>
              </c:pt>
              <c:pt idx="83">
                <c:v>7.7650696039199829E-2</c:v>
              </c:pt>
              <c:pt idx="84">
                <c:v>7.803799957036972E-2</c:v>
              </c:pt>
              <c:pt idx="85">
                <c:v>8.1322245299816132E-2</c:v>
              </c:pt>
              <c:pt idx="86">
                <c:v>8.591490238904953E-2</c:v>
              </c:pt>
              <c:pt idx="87">
                <c:v>9.1930754482746124E-2</c:v>
              </c:pt>
              <c:pt idx="88">
                <c:v>9.6498124301433563E-2</c:v>
              </c:pt>
              <c:pt idx="89">
                <c:v>0.10019050538539886</c:v>
              </c:pt>
              <c:pt idx="90">
                <c:v>0.10027548670768738</c:v>
              </c:pt>
              <c:pt idx="91">
                <c:v>9.7509592771530151E-2</c:v>
              </c:pt>
              <c:pt idx="92">
                <c:v>9.5735475420951843E-2</c:v>
              </c:pt>
              <c:pt idx="93">
                <c:v>0.10026488453149796</c:v>
              </c:pt>
              <c:pt idx="94">
                <c:v>9.8625011742115021E-2</c:v>
              </c:pt>
              <c:pt idx="95">
                <c:v>9.7166411578655243E-2</c:v>
              </c:pt>
              <c:pt idx="96">
                <c:v>0.10555756092071533</c:v>
              </c:pt>
              <c:pt idx="97">
                <c:v>0.11057137697935104</c:v>
              </c:pt>
              <c:pt idx="98">
                <c:v>0.11261700093746185</c:v>
              </c:pt>
              <c:pt idx="99">
                <c:v>0.11321687698364258</c:v>
              </c:pt>
              <c:pt idx="100">
                <c:v>0.11805012077093124</c:v>
              </c:pt>
              <c:pt idx="101">
                <c:v>0.11999892443418503</c:v>
              </c:pt>
              <c:pt idx="102">
                <c:v>0.11539356410503387</c:v>
              </c:pt>
              <c:pt idx="103">
                <c:v>0.11723608523607254</c:v>
              </c:pt>
              <c:pt idx="104">
                <c:v>0.1218663677573204</c:v>
              </c:pt>
              <c:pt idx="105">
                <c:v>0.1185288205742836</c:v>
              </c:pt>
              <c:pt idx="106">
                <c:v>0.1186574250459671</c:v>
              </c:pt>
              <c:pt idx="107">
                <c:v>0.12565077841281891</c:v>
              </c:pt>
              <c:pt idx="108">
                <c:v>0.12024282664060593</c:v>
              </c:pt>
              <c:pt idx="109">
                <c:v>0.10206306725740433</c:v>
              </c:pt>
              <c:pt idx="110">
                <c:v>0.10785072296857834</c:v>
              </c:pt>
              <c:pt idx="111">
                <c:v>0.12010686099529266</c:v>
              </c:pt>
              <c:pt idx="112">
                <c:v>0.11232244968414307</c:v>
              </c:pt>
              <c:pt idx="113">
                <c:v>0.10431041568517685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FF6-4165-8345-C06E9DE78315}"/>
            </c:ext>
          </c:extLst>
        </c:ser>
        <c:ser>
          <c:idx val="1"/>
          <c:order val="3"/>
          <c:tx>
            <c:v>Top 1% (tax-units)</c:v>
          </c:tx>
          <c:spPr>
            <a:ln w="28575">
              <a:solidFill>
                <a:schemeClr val="accent1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7"/>
              <c:pt idx="0">
                <c:v>0.21994324028491974</c:v>
              </c:pt>
              <c:pt idx="10">
                <c:v>0.22994349896907806</c:v>
              </c:pt>
              <c:pt idx="15">
                <c:v>0.19825999438762665</c:v>
              </c:pt>
              <c:pt idx="16">
                <c:v>0.23092527687549591</c:v>
              </c:pt>
              <c:pt idx="17">
                <c:v>0.22854697704315186</c:v>
              </c:pt>
              <c:pt idx="18">
                <c:v>0.20179352164268494</c:v>
              </c:pt>
              <c:pt idx="19">
                <c:v>0.21194575726985931</c:v>
              </c:pt>
              <c:pt idx="20">
                <c:v>0.20065701007843018</c:v>
              </c:pt>
              <c:pt idx="21">
                <c:v>0.1920681893825531</c:v>
              </c:pt>
              <c:pt idx="22">
                <c:v>0.21141558885574341</c:v>
              </c:pt>
              <c:pt idx="23">
                <c:v>0.23563089966773987</c:v>
              </c:pt>
              <c:pt idx="24">
                <c:v>0.21850542724132538</c:v>
              </c:pt>
              <c:pt idx="25">
                <c:v>0.2123602032661438</c:v>
              </c:pt>
              <c:pt idx="26">
                <c:v>0.20834814012050629</c:v>
              </c:pt>
              <c:pt idx="27">
                <c:v>0.21504224836826324</c:v>
              </c:pt>
              <c:pt idx="28">
                <c:v>0.21640875935554504</c:v>
              </c:pt>
              <c:pt idx="29">
                <c:v>0.20243069529533386</c:v>
              </c:pt>
              <c:pt idx="30">
                <c:v>0.17435102164745331</c:v>
              </c:pt>
              <c:pt idx="31">
                <c:v>0.16642716526985168</c:v>
              </c:pt>
              <c:pt idx="32">
                <c:v>0.17061658203601837</c:v>
              </c:pt>
              <c:pt idx="33">
                <c:v>0.17845921218395233</c:v>
              </c:pt>
              <c:pt idx="34">
                <c:v>0.17822131514549255</c:v>
              </c:pt>
              <c:pt idx="35">
                <c:v>0.18588006496429443</c:v>
              </c:pt>
              <c:pt idx="36">
                <c:v>0.17554794251918793</c:v>
              </c:pt>
              <c:pt idx="37">
                <c:v>0.17775668203830719</c:v>
              </c:pt>
              <c:pt idx="38">
                <c:v>0.16941909492015839</c:v>
              </c:pt>
              <c:pt idx="39">
                <c:v>0.16774432361125946</c:v>
              </c:pt>
              <c:pt idx="40">
                <c:v>0.1721174567937851</c:v>
              </c:pt>
              <c:pt idx="41">
                <c:v>0.16555352509021759</c:v>
              </c:pt>
              <c:pt idx="42">
                <c:v>0.15090975165367126</c:v>
              </c:pt>
              <c:pt idx="43">
                <c:v>0.12142135202884674</c:v>
              </c:pt>
              <c:pt idx="44">
                <c:v>0.10150384902954102</c:v>
              </c:pt>
              <c:pt idx="45">
                <c:v>8.6661137640476227E-2</c:v>
              </c:pt>
              <c:pt idx="46">
                <c:v>0.10604549944400787</c:v>
              </c:pt>
              <c:pt idx="47">
                <c:v>0.10879240185022354</c:v>
              </c:pt>
              <c:pt idx="48">
                <c:v>0.10093973577022552</c:v>
              </c:pt>
              <c:pt idx="49">
                <c:v>0.1047319769859314</c:v>
              </c:pt>
              <c:pt idx="50">
                <c:v>0.10549056529998779</c:v>
              </c:pt>
              <c:pt idx="51">
                <c:v>0.10928570479154587</c:v>
              </c:pt>
              <c:pt idx="52">
                <c:v>0.11206147074699402</c:v>
              </c:pt>
              <c:pt idx="53">
                <c:v>0.11088311672210693</c:v>
              </c:pt>
              <c:pt idx="54">
                <c:v>0.11313632875680923</c:v>
              </c:pt>
              <c:pt idx="55">
                <c:v>0.11551987379789352</c:v>
              </c:pt>
              <c:pt idx="56">
                <c:v>0.11279015988111496</c:v>
              </c:pt>
              <c:pt idx="57">
                <c:v>0.11572512239217758</c:v>
              </c:pt>
              <c:pt idx="58">
                <c:v>0.10724039375782013</c:v>
              </c:pt>
              <c:pt idx="59">
                <c:v>0.11626642942428589</c:v>
              </c:pt>
              <c:pt idx="60">
                <c:v>0.11890403926372528</c:v>
              </c:pt>
              <c:pt idx="61">
                <c:v>0.12062638252973557</c:v>
              </c:pt>
              <c:pt idx="62">
                <c:v>0.11466336995363235</c:v>
              </c:pt>
              <c:pt idx="63">
                <c:v>0.11311688274145126</c:v>
              </c:pt>
              <c:pt idx="64">
                <c:v>0.11482472717761993</c:v>
              </c:pt>
              <c:pt idx="65">
                <c:v>0.11483131349086761</c:v>
              </c:pt>
              <c:pt idx="66">
                <c:v>0.11330247670412064</c:v>
              </c:pt>
              <c:pt idx="67">
                <c:v>0.11365650594234467</c:v>
              </c:pt>
              <c:pt idx="68">
                <c:v>0.10777950286865234</c:v>
              </c:pt>
              <c:pt idx="69">
                <c:v>0.10480624437332153</c:v>
              </c:pt>
              <c:pt idx="70">
                <c:v>0.10178188979625702</c:v>
              </c:pt>
              <c:pt idx="71">
                <c:v>0.10172950476408005</c:v>
              </c:pt>
              <c:pt idx="72">
                <c:v>9.9686495959758759E-2</c:v>
              </c:pt>
              <c:pt idx="73">
                <c:v>0.10361108183860779</c:v>
              </c:pt>
              <c:pt idx="74">
                <c:v>9.6488490700721741E-2</c:v>
              </c:pt>
              <c:pt idx="75">
                <c:v>9.4254150986671448E-2</c:v>
              </c:pt>
              <c:pt idx="76">
                <c:v>9.4872668385505676E-2</c:v>
              </c:pt>
              <c:pt idx="77">
                <c:v>8.8965468108654022E-2</c:v>
              </c:pt>
              <c:pt idx="78">
                <c:v>8.9837163686752319E-2</c:v>
              </c:pt>
              <c:pt idx="79">
                <c:v>9.1535143554210663E-2</c:v>
              </c:pt>
              <c:pt idx="80">
                <c:v>8.9101962745189667E-2</c:v>
              </c:pt>
              <c:pt idx="81">
                <c:v>8.8110350072383881E-2</c:v>
              </c:pt>
              <c:pt idx="82">
                <c:v>8.2413323223590851E-2</c:v>
              </c:pt>
              <c:pt idx="83">
                <c:v>8.0768674612045288E-2</c:v>
              </c:pt>
              <c:pt idx="84">
                <c:v>8.1040762364864349E-2</c:v>
              </c:pt>
              <c:pt idx="85">
                <c:v>8.4798797965049744E-2</c:v>
              </c:pt>
              <c:pt idx="86">
                <c:v>8.967745304107666E-2</c:v>
              </c:pt>
              <c:pt idx="87">
                <c:v>9.6283219754695892E-2</c:v>
              </c:pt>
              <c:pt idx="88">
                <c:v>0.10009939968585968</c:v>
              </c:pt>
              <c:pt idx="89">
                <c:v>0.10483495891094208</c:v>
              </c:pt>
              <c:pt idx="90">
                <c:v>0.10533350706100464</c:v>
              </c:pt>
              <c:pt idx="91">
                <c:v>0.10372776538133621</c:v>
              </c:pt>
              <c:pt idx="92">
                <c:v>0.10308866947889328</c:v>
              </c:pt>
              <c:pt idx="93">
                <c:v>0.10629674047231674</c:v>
              </c:pt>
              <c:pt idx="94">
                <c:v>0.10548019409179688</c:v>
              </c:pt>
              <c:pt idx="95">
                <c:v>0.10454776883125305</c:v>
              </c:pt>
              <c:pt idx="96">
                <c:v>0.11359743773937225</c:v>
              </c:pt>
              <c:pt idx="97">
                <c:v>0.11839769035577774</c:v>
              </c:pt>
              <c:pt idx="98">
                <c:v>0.12179343402385712</c:v>
              </c:pt>
              <c:pt idx="99">
                <c:v>0.12240689992904663</c:v>
              </c:pt>
              <c:pt idx="100">
                <c:v>0.12775072455406189</c:v>
              </c:pt>
              <c:pt idx="101">
                <c:v>0.12996594607830048</c:v>
              </c:pt>
              <c:pt idx="102">
                <c:v>0.12599006295204163</c:v>
              </c:pt>
              <c:pt idx="103">
                <c:v>0.12690308690071106</c:v>
              </c:pt>
              <c:pt idx="104">
                <c:v>0.13141795992851257</c:v>
              </c:pt>
              <c:pt idx="105">
                <c:v>0.12843501567840576</c:v>
              </c:pt>
              <c:pt idx="106">
                <c:v>0.12936143577098846</c:v>
              </c:pt>
              <c:pt idx="107">
                <c:v>0.13680298626422882</c:v>
              </c:pt>
              <c:pt idx="108">
                <c:v>0.13113854825496674</c:v>
              </c:pt>
              <c:pt idx="109">
                <c:v>0.11359582841396332</c:v>
              </c:pt>
              <c:pt idx="110">
                <c:v>0.12152082473039627</c:v>
              </c:pt>
              <c:pt idx="111">
                <c:v>0.1304534524679184</c:v>
              </c:pt>
              <c:pt idx="112">
                <c:v>0.12277930974960327</c:v>
              </c:pt>
              <c:pt idx="113">
                <c:v>0.11527185887098312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FF6-4165-8345-C06E9DE78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6032"/>
        <c:axId val="43606400"/>
      </c:lineChart>
      <c:catAx>
        <c:axId val="4359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60640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606400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596032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8781601400995445"/>
          <c:y val="6.2259138339414891E-2"/>
          <c:w val="0.40019564339574604"/>
          <c:h val="0.186999694143923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Income shares: equal-split-adults vs tax-units series </a:t>
            </a:r>
            <a:endParaRPr lang="fr-FR" sz="1400" b="0" baseline="0"/>
          </a:p>
        </c:rich>
      </c:tx>
      <c:layout>
        <c:manualLayout>
          <c:xMode val="edge"/>
          <c:yMode val="edge"/>
          <c:x val="0.2366220735785953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2"/>
          <c:order val="0"/>
          <c:tx>
            <c:v>Top 10% (equal-split-adults)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F6-4165-8345-C06E9DE78315}"/>
            </c:ext>
          </c:extLst>
        </c:ser>
        <c:ser>
          <c:idx val="0"/>
          <c:order val="1"/>
          <c:tx>
            <c:v>Top 10% (tax-units)</c:v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noFill/>
              <a:ln w="12700">
                <a:solidFill>
                  <a:schemeClr val="accent2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7"/>
              <c:pt idx="0">
                <c:v>0.49987095594406128</c:v>
              </c:pt>
              <c:pt idx="10">
                <c:v>0.51987224817276001</c:v>
              </c:pt>
              <c:pt idx="15">
                <c:v>0.48405003547668457</c:v>
              </c:pt>
              <c:pt idx="16">
                <c:v>0.50926262140274048</c:v>
              </c:pt>
              <c:pt idx="17">
                <c:v>0.50104713439941406</c:v>
              </c:pt>
              <c:pt idx="18">
                <c:v>0.47068214416503906</c:v>
              </c:pt>
              <c:pt idx="19">
                <c:v>0.47784936428070068</c:v>
              </c:pt>
              <c:pt idx="20">
                <c:v>0.46316158771514893</c:v>
              </c:pt>
              <c:pt idx="21">
                <c:v>0.45114278793334961</c:v>
              </c:pt>
              <c:pt idx="22">
                <c:v>0.46668034791946411</c:v>
              </c:pt>
              <c:pt idx="23">
                <c:v>0.48494333028793335</c:v>
              </c:pt>
              <c:pt idx="24">
                <c:v>0.46476414799690247</c:v>
              </c:pt>
              <c:pt idx="25">
                <c:v>0.45641008019447327</c:v>
              </c:pt>
              <c:pt idx="26">
                <c:v>0.45090499520301819</c:v>
              </c:pt>
              <c:pt idx="27">
                <c:v>0.46660023927688599</c:v>
              </c:pt>
              <c:pt idx="28">
                <c:v>0.46684515476226807</c:v>
              </c:pt>
              <c:pt idx="29">
                <c:v>0.45326909422874451</c:v>
              </c:pt>
              <c:pt idx="30">
                <c:v>0.43029448390007019</c:v>
              </c:pt>
              <c:pt idx="31">
                <c:v>0.43017098307609558</c:v>
              </c:pt>
              <c:pt idx="32">
                <c:v>0.45461004972457886</c:v>
              </c:pt>
              <c:pt idx="33">
                <c:v>0.4742836058139801</c:v>
              </c:pt>
              <c:pt idx="34">
                <c:v>0.48085018992424011</c:v>
              </c:pt>
              <c:pt idx="35">
                <c:v>0.49097391963005066</c:v>
              </c:pt>
              <c:pt idx="36">
                <c:v>0.46241220831871033</c:v>
              </c:pt>
              <c:pt idx="37">
                <c:v>0.45742881298065186</c:v>
              </c:pt>
              <c:pt idx="38">
                <c:v>0.44855549931526184</c:v>
              </c:pt>
              <c:pt idx="39">
                <c:v>0.41442772746086121</c:v>
              </c:pt>
              <c:pt idx="40">
                <c:v>0.42537441849708557</c:v>
              </c:pt>
              <c:pt idx="41">
                <c:v>0.41916349530220032</c:v>
              </c:pt>
              <c:pt idx="42">
                <c:v>0.38261139392852783</c:v>
              </c:pt>
              <c:pt idx="43">
                <c:v>0.34071096777915955</c:v>
              </c:pt>
              <c:pt idx="44">
                <c:v>0.31309393048286438</c:v>
              </c:pt>
              <c:pt idx="45">
                <c:v>0.30976319313049316</c:v>
              </c:pt>
              <c:pt idx="46">
                <c:v>0.34132295846939087</c:v>
              </c:pt>
              <c:pt idx="47">
                <c:v>0.35160967707633972</c:v>
              </c:pt>
              <c:pt idx="48">
                <c:v>0.33616349101066589</c:v>
              </c:pt>
              <c:pt idx="49">
                <c:v>0.33523526787757874</c:v>
              </c:pt>
              <c:pt idx="50">
                <c:v>0.33775427937507629</c:v>
              </c:pt>
              <c:pt idx="51">
                <c:v>0.34853896498680115</c:v>
              </c:pt>
              <c:pt idx="52">
                <c:v>0.35185953974723816</c:v>
              </c:pt>
              <c:pt idx="53">
                <c:v>0.34984630346298218</c:v>
              </c:pt>
              <c:pt idx="54">
                <c:v>0.35729283094406128</c:v>
              </c:pt>
              <c:pt idx="55">
                <c:v>0.36619126796722412</c:v>
              </c:pt>
              <c:pt idx="56">
                <c:v>0.36212465167045593</c:v>
              </c:pt>
              <c:pt idx="57">
                <c:v>0.36945927143096924</c:v>
              </c:pt>
              <c:pt idx="58">
                <c:v>0.35966721177101135</c:v>
              </c:pt>
              <c:pt idx="59">
                <c:v>0.38025140762329102</c:v>
              </c:pt>
              <c:pt idx="60">
                <c:v>0.38263970613479614</c:v>
              </c:pt>
              <c:pt idx="61">
                <c:v>0.38990861177444458</c:v>
              </c:pt>
              <c:pt idx="62">
                <c:v>0.3789326548576355</c:v>
              </c:pt>
              <c:pt idx="63">
                <c:v>0.38305908441543579</c:v>
              </c:pt>
              <c:pt idx="64">
                <c:v>0.38752260804176331</c:v>
              </c:pt>
              <c:pt idx="65">
                <c:v>0.39370074868202209</c:v>
              </c:pt>
              <c:pt idx="66">
                <c:v>0.38402396440505981</c:v>
              </c:pt>
              <c:pt idx="67">
                <c:v>0.38176527619361877</c:v>
              </c:pt>
              <c:pt idx="68">
                <c:v>0.36712729930877686</c:v>
              </c:pt>
              <c:pt idx="69">
                <c:v>0.35833340883255005</c:v>
              </c:pt>
              <c:pt idx="70">
                <c:v>0.3492870032787323</c:v>
              </c:pt>
              <c:pt idx="71">
                <c:v>0.34922647476196289</c:v>
              </c:pt>
              <c:pt idx="72">
                <c:v>0.34342178702354431</c:v>
              </c:pt>
              <c:pt idx="73">
                <c:v>0.35157915949821472</c:v>
              </c:pt>
              <c:pt idx="74">
                <c:v>0.34357371926307678</c:v>
              </c:pt>
              <c:pt idx="75">
                <c:v>0.34134340286254883</c:v>
              </c:pt>
              <c:pt idx="76">
                <c:v>0.34030449390411377</c:v>
              </c:pt>
              <c:pt idx="77">
                <c:v>0.32560589909553528</c:v>
              </c:pt>
              <c:pt idx="78">
                <c:v>0.32361847162246704</c:v>
              </c:pt>
              <c:pt idx="79">
                <c:v>0.32223764061927795</c:v>
              </c:pt>
              <c:pt idx="80">
                <c:v>0.3182617723941803</c:v>
              </c:pt>
              <c:pt idx="81">
                <c:v>0.3187713623046875</c:v>
              </c:pt>
              <c:pt idx="82">
                <c:v>0.30948704481124878</c:v>
              </c:pt>
              <c:pt idx="83">
                <c:v>0.31383955478668213</c:v>
              </c:pt>
              <c:pt idx="84">
                <c:v>0.31460469961166382</c:v>
              </c:pt>
              <c:pt idx="85">
                <c:v>0.32394051551818848</c:v>
              </c:pt>
              <c:pt idx="86">
                <c:v>0.33316385746002197</c:v>
              </c:pt>
              <c:pt idx="87">
                <c:v>0.34366443753242493</c:v>
              </c:pt>
              <c:pt idx="88">
                <c:v>0.35029670596122742</c:v>
              </c:pt>
              <c:pt idx="89">
                <c:v>0.35445734858512878</c:v>
              </c:pt>
              <c:pt idx="90">
                <c:v>0.35371991991996765</c:v>
              </c:pt>
              <c:pt idx="91">
                <c:v>0.34825122356414795</c:v>
              </c:pt>
              <c:pt idx="92">
                <c:v>0.35167390108108521</c:v>
              </c:pt>
              <c:pt idx="93">
                <c:v>0.35090619325637817</c:v>
              </c:pt>
              <c:pt idx="94">
                <c:v>0.35320067405700684</c:v>
              </c:pt>
              <c:pt idx="95">
                <c:v>0.35219910740852356</c:v>
              </c:pt>
              <c:pt idx="96">
                <c:v>0.35754722356796265</c:v>
              </c:pt>
              <c:pt idx="97">
                <c:v>0.36148989200592041</c:v>
              </c:pt>
              <c:pt idx="98">
                <c:v>0.36635294556617737</c:v>
              </c:pt>
              <c:pt idx="99">
                <c:v>0.36769652366638184</c:v>
              </c:pt>
              <c:pt idx="100">
                <c:v>0.37258574366569519</c:v>
              </c:pt>
              <c:pt idx="101">
                <c:v>0.37507495284080505</c:v>
              </c:pt>
              <c:pt idx="102">
                <c:v>0.36956027150154114</c:v>
              </c:pt>
              <c:pt idx="103">
                <c:v>0.36898031830787659</c:v>
              </c:pt>
              <c:pt idx="104">
                <c:v>0.37161031365394592</c:v>
              </c:pt>
              <c:pt idx="105">
                <c:v>0.36955365538597107</c:v>
              </c:pt>
              <c:pt idx="106">
                <c:v>0.37177655100822449</c:v>
              </c:pt>
              <c:pt idx="107">
                <c:v>0.37925982475280762</c:v>
              </c:pt>
              <c:pt idx="108">
                <c:v>0.37526717782020569</c:v>
              </c:pt>
              <c:pt idx="109">
                <c:v>0.35737898945808411</c:v>
              </c:pt>
              <c:pt idx="110">
                <c:v>0.3629036545753479</c:v>
              </c:pt>
              <c:pt idx="111">
                <c:v>0.36831173300743103</c:v>
              </c:pt>
              <c:pt idx="112">
                <c:v>0.36288219690322876</c:v>
              </c:pt>
              <c:pt idx="113">
                <c:v>0.35688132047653198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FF6-4165-8345-C06E9DE78315}"/>
            </c:ext>
          </c:extLst>
        </c:ser>
        <c:ser>
          <c:idx val="3"/>
          <c:order val="2"/>
          <c:tx>
            <c:v>Top 1% (equal-split-adults)</c:v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0.21873804926872253</c:v>
              </c:pt>
              <c:pt idx="10">
                <c:v>0.22736847400665283</c:v>
              </c:pt>
              <c:pt idx="15">
                <c:v>0.19543337821960449</c:v>
              </c:pt>
              <c:pt idx="16">
                <c:v>0.22740158438682556</c:v>
              </c:pt>
              <c:pt idx="17">
                <c:v>0.22534233331680298</c:v>
              </c:pt>
              <c:pt idx="18">
                <c:v>0.1996598094701767</c:v>
              </c:pt>
              <c:pt idx="19">
                <c:v>0.20874954760074615</c:v>
              </c:pt>
              <c:pt idx="20">
                <c:v>0.19944415986537933</c:v>
              </c:pt>
              <c:pt idx="21">
                <c:v>0.19066286087036133</c:v>
              </c:pt>
              <c:pt idx="22">
                <c:v>0.20927415788173676</c:v>
              </c:pt>
              <c:pt idx="23">
                <c:v>0.23295825719833374</c:v>
              </c:pt>
              <c:pt idx="24">
                <c:v>0.21597579121589661</c:v>
              </c:pt>
              <c:pt idx="25">
                <c:v>0.20990397036075592</c:v>
              </c:pt>
              <c:pt idx="26">
                <c:v>0.20567305386066437</c:v>
              </c:pt>
              <c:pt idx="27">
                <c:v>0.21270731091499329</c:v>
              </c:pt>
              <c:pt idx="28">
                <c:v>0.21390600502490997</c:v>
              </c:pt>
              <c:pt idx="29">
                <c:v>0.20050953328609467</c:v>
              </c:pt>
              <c:pt idx="30">
                <c:v>0.1727786511182785</c:v>
              </c:pt>
              <c:pt idx="31">
                <c:v>0.16503515839576721</c:v>
              </c:pt>
              <c:pt idx="32">
                <c:v>0.16933305561542511</c:v>
              </c:pt>
              <c:pt idx="33">
                <c:v>0.17711853981018066</c:v>
              </c:pt>
              <c:pt idx="34">
                <c:v>0.17705352604389191</c:v>
              </c:pt>
              <c:pt idx="35">
                <c:v>0.18443919718265533</c:v>
              </c:pt>
              <c:pt idx="36">
                <c:v>0.17355161905288696</c:v>
              </c:pt>
              <c:pt idx="37">
                <c:v>0.17487542331218719</c:v>
              </c:pt>
              <c:pt idx="38">
                <c:v>0.16589502990245819</c:v>
              </c:pt>
              <c:pt idx="39">
                <c:v>0.16467268764972687</c:v>
              </c:pt>
              <c:pt idx="40">
                <c:v>0.1686641126871109</c:v>
              </c:pt>
              <c:pt idx="41">
                <c:v>0.16095934808254242</c:v>
              </c:pt>
              <c:pt idx="42">
                <c:v>0.14730916917324066</c:v>
              </c:pt>
              <c:pt idx="43">
                <c:v>0.11900831013917923</c:v>
              </c:pt>
              <c:pt idx="44">
                <c:v>0.10048273950815201</c:v>
              </c:pt>
              <c:pt idx="45">
                <c:v>8.5256904363632202E-2</c:v>
              </c:pt>
              <c:pt idx="46">
                <c:v>0.10509222745895386</c:v>
              </c:pt>
              <c:pt idx="47">
                <c:v>0.10786101222038269</c:v>
              </c:pt>
              <c:pt idx="48">
                <c:v>9.9815405905246735E-2</c:v>
              </c:pt>
              <c:pt idx="49">
                <c:v>0.10362425446510315</c:v>
              </c:pt>
              <c:pt idx="50">
                <c:v>0.10437876731157303</c:v>
              </c:pt>
              <c:pt idx="51">
                <c:v>0.10797514766454697</c:v>
              </c:pt>
              <c:pt idx="52">
                <c:v>0.11072144657373428</c:v>
              </c:pt>
              <c:pt idx="53">
                <c:v>0.1094803586602211</c:v>
              </c:pt>
              <c:pt idx="54">
                <c:v>0.11157741397619247</c:v>
              </c:pt>
              <c:pt idx="55">
                <c:v>0.1138007715344429</c:v>
              </c:pt>
              <c:pt idx="56">
                <c:v>0.1108500137925148</c:v>
              </c:pt>
              <c:pt idx="57">
                <c:v>0.11358986049890518</c:v>
              </c:pt>
              <c:pt idx="58">
                <c:v>0.10488450527191162</c:v>
              </c:pt>
              <c:pt idx="59">
                <c:v>0.113559789955616</c:v>
              </c:pt>
              <c:pt idx="60">
                <c:v>0.11604154855012894</c:v>
              </c:pt>
              <c:pt idx="61">
                <c:v>0.11719413101673126</c:v>
              </c:pt>
              <c:pt idx="62">
                <c:v>0.11097476631402969</c:v>
              </c:pt>
              <c:pt idx="63">
                <c:v>0.10886869579553604</c:v>
              </c:pt>
              <c:pt idx="64">
                <c:v>0.10998747497797012</c:v>
              </c:pt>
              <c:pt idx="65">
                <c:v>0.1109294667840004</c:v>
              </c:pt>
              <c:pt idx="66">
                <c:v>0.10876993089914322</c:v>
              </c:pt>
              <c:pt idx="67">
                <c:v>0.10884319245815277</c:v>
              </c:pt>
              <c:pt idx="68">
                <c:v>0.10314806550741196</c:v>
              </c:pt>
              <c:pt idx="69">
                <c:v>0.10066677629947662</c:v>
              </c:pt>
              <c:pt idx="70">
                <c:v>9.7757689654827118E-2</c:v>
              </c:pt>
              <c:pt idx="71">
                <c:v>9.8143033683300018E-2</c:v>
              </c:pt>
              <c:pt idx="72">
                <c:v>9.7027845680713654E-2</c:v>
              </c:pt>
              <c:pt idx="73">
                <c:v>0.10059399157762527</c:v>
              </c:pt>
              <c:pt idx="74">
                <c:v>9.4074152410030365E-2</c:v>
              </c:pt>
              <c:pt idx="75">
                <c:v>9.2234738171100616E-2</c:v>
              </c:pt>
              <c:pt idx="76">
                <c:v>9.2451721429824829E-2</c:v>
              </c:pt>
              <c:pt idx="77">
                <c:v>8.6084209382534027E-2</c:v>
              </c:pt>
              <c:pt idx="78">
                <c:v>8.6515016853809357E-2</c:v>
              </c:pt>
              <c:pt idx="79">
                <c:v>8.7603144347667694E-2</c:v>
              </c:pt>
              <c:pt idx="80">
                <c:v>8.5314609110355377E-2</c:v>
              </c:pt>
              <c:pt idx="81">
                <c:v>8.4542952477931976E-2</c:v>
              </c:pt>
              <c:pt idx="82">
                <c:v>7.9034321010112762E-2</c:v>
              </c:pt>
              <c:pt idx="83">
                <c:v>7.7650696039199829E-2</c:v>
              </c:pt>
              <c:pt idx="84">
                <c:v>7.803799957036972E-2</c:v>
              </c:pt>
              <c:pt idx="85">
                <c:v>8.1322245299816132E-2</c:v>
              </c:pt>
              <c:pt idx="86">
                <c:v>8.591490238904953E-2</c:v>
              </c:pt>
              <c:pt idx="87">
                <c:v>9.1930754482746124E-2</c:v>
              </c:pt>
              <c:pt idx="88">
                <c:v>9.6498124301433563E-2</c:v>
              </c:pt>
              <c:pt idx="89">
                <c:v>0.10019050538539886</c:v>
              </c:pt>
              <c:pt idx="90">
                <c:v>0.10027548670768738</c:v>
              </c:pt>
              <c:pt idx="91">
                <c:v>9.7509592771530151E-2</c:v>
              </c:pt>
              <c:pt idx="92">
                <c:v>9.5735475420951843E-2</c:v>
              </c:pt>
              <c:pt idx="93">
                <c:v>0.10026488453149796</c:v>
              </c:pt>
              <c:pt idx="94">
                <c:v>9.8625011742115021E-2</c:v>
              </c:pt>
              <c:pt idx="95">
                <c:v>9.7166411578655243E-2</c:v>
              </c:pt>
              <c:pt idx="96">
                <c:v>0.10555756092071533</c:v>
              </c:pt>
              <c:pt idx="97">
                <c:v>0.11057137697935104</c:v>
              </c:pt>
              <c:pt idx="98">
                <c:v>0.11261700093746185</c:v>
              </c:pt>
              <c:pt idx="99">
                <c:v>0.11321687698364258</c:v>
              </c:pt>
              <c:pt idx="100">
                <c:v>0.11805012077093124</c:v>
              </c:pt>
              <c:pt idx="101">
                <c:v>0.11999892443418503</c:v>
              </c:pt>
              <c:pt idx="102">
                <c:v>0.11539356410503387</c:v>
              </c:pt>
              <c:pt idx="103">
                <c:v>0.11723608523607254</c:v>
              </c:pt>
              <c:pt idx="104">
                <c:v>0.1218663677573204</c:v>
              </c:pt>
              <c:pt idx="105">
                <c:v>0.1185288205742836</c:v>
              </c:pt>
              <c:pt idx="106">
                <c:v>0.1186574250459671</c:v>
              </c:pt>
              <c:pt idx="107">
                <c:v>0.12565077841281891</c:v>
              </c:pt>
              <c:pt idx="108">
                <c:v>0.12024282664060593</c:v>
              </c:pt>
              <c:pt idx="109">
                <c:v>0.10206306725740433</c:v>
              </c:pt>
              <c:pt idx="110">
                <c:v>0.10785072296857834</c:v>
              </c:pt>
              <c:pt idx="111">
                <c:v>0.12010686099529266</c:v>
              </c:pt>
              <c:pt idx="112">
                <c:v>0.11232244968414307</c:v>
              </c:pt>
              <c:pt idx="113">
                <c:v>0.10431041568517685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FF6-4165-8345-C06E9DE78315}"/>
            </c:ext>
          </c:extLst>
        </c:ser>
        <c:ser>
          <c:idx val="1"/>
          <c:order val="3"/>
          <c:tx>
            <c:v>Top 1% (tax-units)</c:v>
          </c:tx>
          <c:spPr>
            <a:ln w="28575">
              <a:solidFill>
                <a:schemeClr val="accent1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7"/>
              <c:pt idx="0">
                <c:v>0.21994324028491974</c:v>
              </c:pt>
              <c:pt idx="10">
                <c:v>0.22994349896907806</c:v>
              </c:pt>
              <c:pt idx="15">
                <c:v>0.19825999438762665</c:v>
              </c:pt>
              <c:pt idx="16">
                <c:v>0.23092527687549591</c:v>
              </c:pt>
              <c:pt idx="17">
                <c:v>0.22854697704315186</c:v>
              </c:pt>
              <c:pt idx="18">
                <c:v>0.20179352164268494</c:v>
              </c:pt>
              <c:pt idx="19">
                <c:v>0.21194575726985931</c:v>
              </c:pt>
              <c:pt idx="20">
                <c:v>0.20065701007843018</c:v>
              </c:pt>
              <c:pt idx="21">
                <c:v>0.1920681893825531</c:v>
              </c:pt>
              <c:pt idx="22">
                <c:v>0.21141558885574341</c:v>
              </c:pt>
              <c:pt idx="23">
                <c:v>0.23563089966773987</c:v>
              </c:pt>
              <c:pt idx="24">
                <c:v>0.21850542724132538</c:v>
              </c:pt>
              <c:pt idx="25">
                <c:v>0.2123602032661438</c:v>
              </c:pt>
              <c:pt idx="26">
                <c:v>0.20834814012050629</c:v>
              </c:pt>
              <c:pt idx="27">
                <c:v>0.21504224836826324</c:v>
              </c:pt>
              <c:pt idx="28">
                <c:v>0.21640875935554504</c:v>
              </c:pt>
              <c:pt idx="29">
                <c:v>0.20243069529533386</c:v>
              </c:pt>
              <c:pt idx="30">
                <c:v>0.17435102164745331</c:v>
              </c:pt>
              <c:pt idx="31">
                <c:v>0.16642716526985168</c:v>
              </c:pt>
              <c:pt idx="32">
                <c:v>0.17061658203601837</c:v>
              </c:pt>
              <c:pt idx="33">
                <c:v>0.17845921218395233</c:v>
              </c:pt>
              <c:pt idx="34">
                <c:v>0.17822131514549255</c:v>
              </c:pt>
              <c:pt idx="35">
                <c:v>0.18588006496429443</c:v>
              </c:pt>
              <c:pt idx="36">
                <c:v>0.17554794251918793</c:v>
              </c:pt>
              <c:pt idx="37">
                <c:v>0.17775668203830719</c:v>
              </c:pt>
              <c:pt idx="38">
                <c:v>0.16941909492015839</c:v>
              </c:pt>
              <c:pt idx="39">
                <c:v>0.16774432361125946</c:v>
              </c:pt>
              <c:pt idx="40">
                <c:v>0.1721174567937851</c:v>
              </c:pt>
              <c:pt idx="41">
                <c:v>0.16555352509021759</c:v>
              </c:pt>
              <c:pt idx="42">
                <c:v>0.15090975165367126</c:v>
              </c:pt>
              <c:pt idx="43">
                <c:v>0.12142135202884674</c:v>
              </c:pt>
              <c:pt idx="44">
                <c:v>0.10150384902954102</c:v>
              </c:pt>
              <c:pt idx="45">
                <c:v>8.6661137640476227E-2</c:v>
              </c:pt>
              <c:pt idx="46">
                <c:v>0.10604549944400787</c:v>
              </c:pt>
              <c:pt idx="47">
                <c:v>0.10879240185022354</c:v>
              </c:pt>
              <c:pt idx="48">
                <c:v>0.10093973577022552</c:v>
              </c:pt>
              <c:pt idx="49">
                <c:v>0.1047319769859314</c:v>
              </c:pt>
              <c:pt idx="50">
                <c:v>0.10549056529998779</c:v>
              </c:pt>
              <c:pt idx="51">
                <c:v>0.10928570479154587</c:v>
              </c:pt>
              <c:pt idx="52">
                <c:v>0.11206147074699402</c:v>
              </c:pt>
              <c:pt idx="53">
                <c:v>0.11088311672210693</c:v>
              </c:pt>
              <c:pt idx="54">
                <c:v>0.11313632875680923</c:v>
              </c:pt>
              <c:pt idx="55">
                <c:v>0.11551987379789352</c:v>
              </c:pt>
              <c:pt idx="56">
                <c:v>0.11279015988111496</c:v>
              </c:pt>
              <c:pt idx="57">
                <c:v>0.11572512239217758</c:v>
              </c:pt>
              <c:pt idx="58">
                <c:v>0.10724039375782013</c:v>
              </c:pt>
              <c:pt idx="59">
                <c:v>0.11626642942428589</c:v>
              </c:pt>
              <c:pt idx="60">
                <c:v>0.11890403926372528</c:v>
              </c:pt>
              <c:pt idx="61">
                <c:v>0.12062638252973557</c:v>
              </c:pt>
              <c:pt idx="62">
                <c:v>0.11466336995363235</c:v>
              </c:pt>
              <c:pt idx="63">
                <c:v>0.11311688274145126</c:v>
              </c:pt>
              <c:pt idx="64">
                <c:v>0.11482472717761993</c:v>
              </c:pt>
              <c:pt idx="65">
                <c:v>0.11483131349086761</c:v>
              </c:pt>
              <c:pt idx="66">
                <c:v>0.11330247670412064</c:v>
              </c:pt>
              <c:pt idx="67">
                <c:v>0.11365650594234467</c:v>
              </c:pt>
              <c:pt idx="68">
                <c:v>0.10777950286865234</c:v>
              </c:pt>
              <c:pt idx="69">
                <c:v>0.10480624437332153</c:v>
              </c:pt>
              <c:pt idx="70">
                <c:v>0.10178188979625702</c:v>
              </c:pt>
              <c:pt idx="71">
                <c:v>0.10172950476408005</c:v>
              </c:pt>
              <c:pt idx="72">
                <c:v>9.9686495959758759E-2</c:v>
              </c:pt>
              <c:pt idx="73">
                <c:v>0.10361108183860779</c:v>
              </c:pt>
              <c:pt idx="74">
                <c:v>9.6488490700721741E-2</c:v>
              </c:pt>
              <c:pt idx="75">
                <c:v>9.4254150986671448E-2</c:v>
              </c:pt>
              <c:pt idx="76">
                <c:v>9.4872668385505676E-2</c:v>
              </c:pt>
              <c:pt idx="77">
                <c:v>8.8965468108654022E-2</c:v>
              </c:pt>
              <c:pt idx="78">
                <c:v>8.9837163686752319E-2</c:v>
              </c:pt>
              <c:pt idx="79">
                <c:v>9.1535143554210663E-2</c:v>
              </c:pt>
              <c:pt idx="80">
                <c:v>8.9101962745189667E-2</c:v>
              </c:pt>
              <c:pt idx="81">
                <c:v>8.8110350072383881E-2</c:v>
              </c:pt>
              <c:pt idx="82">
                <c:v>8.2413323223590851E-2</c:v>
              </c:pt>
              <c:pt idx="83">
                <c:v>8.0768674612045288E-2</c:v>
              </c:pt>
              <c:pt idx="84">
                <c:v>8.1040762364864349E-2</c:v>
              </c:pt>
              <c:pt idx="85">
                <c:v>8.4798797965049744E-2</c:v>
              </c:pt>
              <c:pt idx="86">
                <c:v>8.967745304107666E-2</c:v>
              </c:pt>
              <c:pt idx="87">
                <c:v>9.6283219754695892E-2</c:v>
              </c:pt>
              <c:pt idx="88">
                <c:v>0.10009939968585968</c:v>
              </c:pt>
              <c:pt idx="89">
                <c:v>0.10483495891094208</c:v>
              </c:pt>
              <c:pt idx="90">
                <c:v>0.10533350706100464</c:v>
              </c:pt>
              <c:pt idx="91">
                <c:v>0.10372776538133621</c:v>
              </c:pt>
              <c:pt idx="92">
                <c:v>0.10308866947889328</c:v>
              </c:pt>
              <c:pt idx="93">
                <c:v>0.10629674047231674</c:v>
              </c:pt>
              <c:pt idx="94">
                <c:v>0.10548019409179688</c:v>
              </c:pt>
              <c:pt idx="95">
                <c:v>0.10454776883125305</c:v>
              </c:pt>
              <c:pt idx="96">
                <c:v>0.11359743773937225</c:v>
              </c:pt>
              <c:pt idx="97">
                <c:v>0.11839769035577774</c:v>
              </c:pt>
              <c:pt idx="98">
                <c:v>0.12179343402385712</c:v>
              </c:pt>
              <c:pt idx="99">
                <c:v>0.12240689992904663</c:v>
              </c:pt>
              <c:pt idx="100">
                <c:v>0.12775072455406189</c:v>
              </c:pt>
              <c:pt idx="101">
                <c:v>0.12996594607830048</c:v>
              </c:pt>
              <c:pt idx="102">
                <c:v>0.12599006295204163</c:v>
              </c:pt>
              <c:pt idx="103">
                <c:v>0.12690308690071106</c:v>
              </c:pt>
              <c:pt idx="104">
                <c:v>0.13141795992851257</c:v>
              </c:pt>
              <c:pt idx="105">
                <c:v>0.12843501567840576</c:v>
              </c:pt>
              <c:pt idx="106">
                <c:v>0.12936143577098846</c:v>
              </c:pt>
              <c:pt idx="107">
                <c:v>0.13680298626422882</c:v>
              </c:pt>
              <c:pt idx="108">
                <c:v>0.13113854825496674</c:v>
              </c:pt>
              <c:pt idx="109">
                <c:v>0.11359582841396332</c:v>
              </c:pt>
              <c:pt idx="110">
                <c:v>0.12152082473039627</c:v>
              </c:pt>
              <c:pt idx="111">
                <c:v>0.1304534524679184</c:v>
              </c:pt>
              <c:pt idx="112">
                <c:v>0.12277930974960327</c:v>
              </c:pt>
              <c:pt idx="113">
                <c:v>0.11527185887098312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FF6-4165-8345-C06E9DE78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9168"/>
        <c:axId val="43641088"/>
      </c:lineChart>
      <c:catAx>
        <c:axId val="43639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64108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64108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639168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8781601400995445"/>
          <c:y val="6.2259138339414891E-2"/>
          <c:w val="0.40019564339574604"/>
          <c:h val="0.186999694143923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11: Top 10% income share: total income vs labor income inequality</a:t>
            </a:r>
            <a:endParaRPr lang="fr-FR" sz="1400" b="0" baseline="0"/>
          </a:p>
        </c:rich>
      </c:tx>
      <c:layout>
        <c:manualLayout>
          <c:xMode val="edge"/>
          <c:yMode val="edge"/>
          <c:x val="0.1502229654403567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2"/>
          <c:order val="0"/>
          <c:tx>
            <c:v>Top 10% share (total income)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FF-44B8-BC1A-9115C6F0EB43}"/>
            </c:ext>
          </c:extLst>
        </c:ser>
        <c:ser>
          <c:idx val="0"/>
          <c:order val="1"/>
          <c:tx>
            <c:v>Top 10% share (labor income)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6"/>
            <c:spPr>
              <a:noFill/>
              <a:ln w="12700">
                <a:solidFill>
                  <a:srgbClr val="00B050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0.28173967510214293</c:v>
              </c:pt>
              <c:pt idx="10">
                <c:v>0.28909875553132924</c:v>
              </c:pt>
              <c:pt idx="15">
                <c:v>0.25429517780735644</c:v>
              </c:pt>
              <c:pt idx="16">
                <c:v>0.24548417367204464</c:v>
              </c:pt>
              <c:pt idx="17">
                <c:v>0.24065092104658659</c:v>
              </c:pt>
              <c:pt idx="18">
                <c:v>0.23743901542330181</c:v>
              </c:pt>
              <c:pt idx="19">
                <c:v>0.23714723011258529</c:v>
              </c:pt>
              <c:pt idx="20">
                <c:v>0.24404202618029811</c:v>
              </c:pt>
              <c:pt idx="21">
                <c:v>0.23743256993621795</c:v>
              </c:pt>
              <c:pt idx="22">
                <c:v>0.25926675238609542</c:v>
              </c:pt>
              <c:pt idx="23">
                <c:v>0.27070846948803823</c:v>
              </c:pt>
              <c:pt idx="24">
                <c:v>0.26530895354936779</c:v>
              </c:pt>
              <c:pt idx="25">
                <c:v>0.27998138890278851</c:v>
              </c:pt>
              <c:pt idx="26">
                <c:v>0.2661947678255851</c:v>
              </c:pt>
              <c:pt idx="27">
                <c:v>0.29328591233100243</c:v>
              </c:pt>
              <c:pt idx="28">
                <c:v>0.2936538652740609</c:v>
              </c:pt>
              <c:pt idx="29">
                <c:v>0.29231569136726543</c:v>
              </c:pt>
              <c:pt idx="30">
                <c:v>0.29594960830976119</c:v>
              </c:pt>
              <c:pt idx="31">
                <c:v>0.30023240054933475</c:v>
              </c:pt>
              <c:pt idx="32">
                <c:v>0.31080588148014227</c:v>
              </c:pt>
              <c:pt idx="33">
                <c:v>0.30238779216757661</c:v>
              </c:pt>
              <c:pt idx="34">
                <c:v>0.2964867234898178</c:v>
              </c:pt>
              <c:pt idx="35">
                <c:v>0.29407533254988588</c:v>
              </c:pt>
              <c:pt idx="36">
                <c:v>0.26676086690086437</c:v>
              </c:pt>
              <c:pt idx="37">
                <c:v>0.26166414151514128</c:v>
              </c:pt>
              <c:pt idx="38">
                <c:v>0.27072056846194703</c:v>
              </c:pt>
              <c:pt idx="39">
                <c:v>0.24424268470680277</c:v>
              </c:pt>
              <c:pt idx="40">
                <c:v>0.25060268272106007</c:v>
              </c:pt>
              <c:pt idx="41">
                <c:v>0.24700723478003375</c:v>
              </c:pt>
              <c:pt idx="42">
                <c:v>0.23195871472541452</c:v>
              </c:pt>
              <c:pt idx="43">
                <c:v>0.2251506202486985</c:v>
              </c:pt>
              <c:pt idx="44">
                <c:v>0.21939794529372092</c:v>
              </c:pt>
              <c:pt idx="45">
                <c:v>0.24287438147443194</c:v>
              </c:pt>
              <c:pt idx="46">
                <c:v>0.25669400054074776</c:v>
              </c:pt>
              <c:pt idx="47">
                <c:v>0.29765002015469777</c:v>
              </c:pt>
              <c:pt idx="48">
                <c:v>0.26991643192220127</c:v>
              </c:pt>
              <c:pt idx="49">
                <c:v>0.29807113551169495</c:v>
              </c:pt>
              <c:pt idx="50">
                <c:v>0.29636576089036287</c:v>
              </c:pt>
              <c:pt idx="51">
                <c:v>0.29485485179837678</c:v>
              </c:pt>
              <c:pt idx="52">
                <c:v>0.2748548870798338</c:v>
              </c:pt>
              <c:pt idx="53">
                <c:v>0.28158039884859326</c:v>
              </c:pt>
              <c:pt idx="54">
                <c:v>0.28442577474260061</c:v>
              </c:pt>
              <c:pt idx="55">
                <c:v>0.28058047090548593</c:v>
              </c:pt>
              <c:pt idx="56">
                <c:v>0.28746688116626989</c:v>
              </c:pt>
              <c:pt idx="57">
                <c:v>0.30353345940545784</c:v>
              </c:pt>
              <c:pt idx="58">
                <c:v>0.29589301653724837</c:v>
              </c:pt>
              <c:pt idx="59">
                <c:v>0.29171784834511638</c:v>
              </c:pt>
              <c:pt idx="60">
                <c:v>0.30277687794234187</c:v>
              </c:pt>
              <c:pt idx="61">
                <c:v>0.30248813590892121</c:v>
              </c:pt>
              <c:pt idx="62">
                <c:v>0.30090104292183972</c:v>
              </c:pt>
              <c:pt idx="63">
                <c:v>0.30967346377577043</c:v>
              </c:pt>
              <c:pt idx="64">
                <c:v>0.31130811825382904</c:v>
              </c:pt>
              <c:pt idx="65">
                <c:v>0.31362554070651205</c:v>
              </c:pt>
              <c:pt idx="66">
                <c:v>0.31363171296632042</c:v>
              </c:pt>
              <c:pt idx="67">
                <c:v>0.30867697852630854</c:v>
              </c:pt>
              <c:pt idx="68">
                <c:v>0.30346774068661203</c:v>
              </c:pt>
              <c:pt idx="69">
                <c:v>0.30283325860198518</c:v>
              </c:pt>
              <c:pt idx="70">
                <c:v>0.30722597241401672</c:v>
              </c:pt>
              <c:pt idx="71">
                <c:v>0.30391508340835571</c:v>
              </c:pt>
              <c:pt idx="72">
                <c:v>0.30221965909004211</c:v>
              </c:pt>
              <c:pt idx="73">
                <c:v>0.29919248819351196</c:v>
              </c:pt>
              <c:pt idx="74">
                <c:v>0.29555153846740723</c:v>
              </c:pt>
              <c:pt idx="75">
                <c:v>0.29234156012535095</c:v>
              </c:pt>
              <c:pt idx="76">
                <c:v>0.28735983371734619</c:v>
              </c:pt>
              <c:pt idx="77">
                <c:v>0.28286150097846985</c:v>
              </c:pt>
              <c:pt idx="78">
                <c:v>0.27933627367019653</c:v>
              </c:pt>
              <c:pt idx="79">
                <c:v>0.27530273795127869</c:v>
              </c:pt>
              <c:pt idx="80">
                <c:v>0.27541106939315796</c:v>
              </c:pt>
              <c:pt idx="81">
                <c:v>0.27507355809211731</c:v>
              </c:pt>
              <c:pt idx="82">
                <c:v>0.27613425254821777</c:v>
              </c:pt>
              <c:pt idx="83">
                <c:v>0.27694615721702576</c:v>
              </c:pt>
              <c:pt idx="84">
                <c:v>0.27721011638641357</c:v>
              </c:pt>
              <c:pt idx="85">
                <c:v>0.27765220403671265</c:v>
              </c:pt>
              <c:pt idx="86">
                <c:v>0.27797809243202209</c:v>
              </c:pt>
              <c:pt idx="87">
                <c:v>0.27751004695892334</c:v>
              </c:pt>
              <c:pt idx="88">
                <c:v>0.27703371644020081</c:v>
              </c:pt>
              <c:pt idx="89">
                <c:v>0.27827140688896179</c:v>
              </c:pt>
              <c:pt idx="90">
                <c:v>0.27758830785751343</c:v>
              </c:pt>
              <c:pt idx="91">
                <c:v>0.26991724967956543</c:v>
              </c:pt>
              <c:pt idx="92">
                <c:v>0.27448278665542603</c:v>
              </c:pt>
              <c:pt idx="93">
                <c:v>0.27028599381446838</c:v>
              </c:pt>
              <c:pt idx="94">
                <c:v>0.26989477872848511</c:v>
              </c:pt>
              <c:pt idx="95">
                <c:v>0.26861804723739624</c:v>
              </c:pt>
              <c:pt idx="96">
                <c:v>0.26852670311927795</c:v>
              </c:pt>
              <c:pt idx="97">
                <c:v>0.26658543944358826</c:v>
              </c:pt>
              <c:pt idx="98">
                <c:v>0.26667195558547974</c:v>
              </c:pt>
              <c:pt idx="99">
                <c:v>0.26905807852745056</c:v>
              </c:pt>
              <c:pt idx="100">
                <c:v>0.26960411667823792</c:v>
              </c:pt>
              <c:pt idx="101">
                <c:v>0.26921150088310242</c:v>
              </c:pt>
              <c:pt idx="102">
                <c:v>0.26787123084068298</c:v>
              </c:pt>
              <c:pt idx="103">
                <c:v>0.26925119757652283</c:v>
              </c:pt>
              <c:pt idx="104">
                <c:v>0.26937565207481384</c:v>
              </c:pt>
              <c:pt idx="105">
                <c:v>0.26912406086921692</c:v>
              </c:pt>
              <c:pt idx="106">
                <c:v>0.27056530117988586</c:v>
              </c:pt>
              <c:pt idx="107">
                <c:v>0.2710917592048645</c:v>
              </c:pt>
              <c:pt idx="108">
                <c:v>0.27079486846923828</c:v>
              </c:pt>
              <c:pt idx="109">
                <c:v>0.26691257953643799</c:v>
              </c:pt>
              <c:pt idx="110">
                <c:v>0.268816739320755</c:v>
              </c:pt>
              <c:pt idx="111">
                <c:v>0.26801574230194092</c:v>
              </c:pt>
              <c:pt idx="112">
                <c:v>0.26640212535858154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0FF-44B8-BC1A-9115C6F0E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4704"/>
        <c:axId val="43706624"/>
      </c:lineChart>
      <c:catAx>
        <c:axId val="43704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70662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706624"/>
        <c:scaling>
          <c:orientation val="minMax"/>
          <c:max val="0.5500000000000000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704704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1568669405454748"/>
          <c:y val="0.13904323951375996"/>
          <c:w val="0.40019564339574604"/>
          <c:h val="0.186999694143923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10% income share: total income vs labor income inequality</a:t>
            </a:r>
            <a:endParaRPr lang="fr-FR" sz="1400" b="0" baseline="0"/>
          </a:p>
        </c:rich>
      </c:tx>
      <c:layout>
        <c:manualLayout>
          <c:xMode val="edge"/>
          <c:yMode val="edge"/>
          <c:x val="0.204570791527313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2"/>
          <c:order val="0"/>
          <c:tx>
            <c:v>Top 10% share (total income)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FF-44B8-BC1A-9115C6F0EB43}"/>
            </c:ext>
          </c:extLst>
        </c:ser>
        <c:ser>
          <c:idx val="0"/>
          <c:order val="1"/>
          <c:tx>
            <c:v>Top 10% share (labor income)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6"/>
            <c:spPr>
              <a:noFill/>
              <a:ln w="12700">
                <a:solidFill>
                  <a:srgbClr val="00B050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0.28173967510214293</c:v>
              </c:pt>
              <c:pt idx="10">
                <c:v>0.28909875553132924</c:v>
              </c:pt>
              <c:pt idx="15">
                <c:v>0.25429517780735644</c:v>
              </c:pt>
              <c:pt idx="16">
                <c:v>0.24548417367204464</c:v>
              </c:pt>
              <c:pt idx="17">
                <c:v>0.24065092104658659</c:v>
              </c:pt>
              <c:pt idx="18">
                <c:v>0.23743901542330181</c:v>
              </c:pt>
              <c:pt idx="19">
                <c:v>0.23714723011258529</c:v>
              </c:pt>
              <c:pt idx="20">
                <c:v>0.24404202618029811</c:v>
              </c:pt>
              <c:pt idx="21">
                <c:v>0.23743256993621795</c:v>
              </c:pt>
              <c:pt idx="22">
                <c:v>0.25926675238609542</c:v>
              </c:pt>
              <c:pt idx="23">
                <c:v>0.27070846948803823</c:v>
              </c:pt>
              <c:pt idx="24">
                <c:v>0.26530895354936779</c:v>
              </c:pt>
              <c:pt idx="25">
                <c:v>0.27998138890278851</c:v>
              </c:pt>
              <c:pt idx="26">
                <c:v>0.2661947678255851</c:v>
              </c:pt>
              <c:pt idx="27">
                <c:v>0.29328591233100243</c:v>
              </c:pt>
              <c:pt idx="28">
                <c:v>0.2936538652740609</c:v>
              </c:pt>
              <c:pt idx="29">
                <c:v>0.29231569136726543</c:v>
              </c:pt>
              <c:pt idx="30">
                <c:v>0.29594960830976119</c:v>
              </c:pt>
              <c:pt idx="31">
                <c:v>0.30023240054933475</c:v>
              </c:pt>
              <c:pt idx="32">
                <c:v>0.31080588148014227</c:v>
              </c:pt>
              <c:pt idx="33">
                <c:v>0.30238779216757661</c:v>
              </c:pt>
              <c:pt idx="34">
                <c:v>0.2964867234898178</c:v>
              </c:pt>
              <c:pt idx="35">
                <c:v>0.29407533254988588</c:v>
              </c:pt>
              <c:pt idx="36">
                <c:v>0.26676086690086437</c:v>
              </c:pt>
              <c:pt idx="37">
                <c:v>0.26166414151514128</c:v>
              </c:pt>
              <c:pt idx="38">
                <c:v>0.27072056846194703</c:v>
              </c:pt>
              <c:pt idx="39">
                <c:v>0.24424268470680277</c:v>
              </c:pt>
              <c:pt idx="40">
                <c:v>0.25060268272106007</c:v>
              </c:pt>
              <c:pt idx="41">
                <c:v>0.24700723478003375</c:v>
              </c:pt>
              <c:pt idx="42">
                <c:v>0.23195871472541452</c:v>
              </c:pt>
              <c:pt idx="43">
                <c:v>0.2251506202486985</c:v>
              </c:pt>
              <c:pt idx="44">
                <c:v>0.21939794529372092</c:v>
              </c:pt>
              <c:pt idx="45">
                <c:v>0.24287438147443194</c:v>
              </c:pt>
              <c:pt idx="46">
                <c:v>0.25669400054074776</c:v>
              </c:pt>
              <c:pt idx="47">
                <c:v>0.29765002015469777</c:v>
              </c:pt>
              <c:pt idx="48">
                <c:v>0.26991643192220127</c:v>
              </c:pt>
              <c:pt idx="49">
                <c:v>0.29807113551169495</c:v>
              </c:pt>
              <c:pt idx="50">
                <c:v>0.29636576089036287</c:v>
              </c:pt>
              <c:pt idx="51">
                <c:v>0.29485485179837678</c:v>
              </c:pt>
              <c:pt idx="52">
                <c:v>0.2748548870798338</c:v>
              </c:pt>
              <c:pt idx="53">
                <c:v>0.28158039884859326</c:v>
              </c:pt>
              <c:pt idx="54">
                <c:v>0.28442577474260061</c:v>
              </c:pt>
              <c:pt idx="55">
                <c:v>0.28058047090548593</c:v>
              </c:pt>
              <c:pt idx="56">
                <c:v>0.28746688116626989</c:v>
              </c:pt>
              <c:pt idx="57">
                <c:v>0.30353345940545784</c:v>
              </c:pt>
              <c:pt idx="58">
                <c:v>0.29589301653724837</c:v>
              </c:pt>
              <c:pt idx="59">
                <c:v>0.29171784834511638</c:v>
              </c:pt>
              <c:pt idx="60">
                <c:v>0.30277687794234187</c:v>
              </c:pt>
              <c:pt idx="61">
                <c:v>0.30248813590892121</c:v>
              </c:pt>
              <c:pt idx="62">
                <c:v>0.30090104292183972</c:v>
              </c:pt>
              <c:pt idx="63">
                <c:v>0.30967346377577043</c:v>
              </c:pt>
              <c:pt idx="64">
                <c:v>0.31130811825382904</c:v>
              </c:pt>
              <c:pt idx="65">
                <c:v>0.31362554070651205</c:v>
              </c:pt>
              <c:pt idx="66">
                <c:v>0.31363171296632042</c:v>
              </c:pt>
              <c:pt idx="67">
                <c:v>0.30867697852630854</c:v>
              </c:pt>
              <c:pt idx="68">
                <c:v>0.30346774068661203</c:v>
              </c:pt>
              <c:pt idx="69">
                <c:v>0.30283325860198518</c:v>
              </c:pt>
              <c:pt idx="70">
                <c:v>0.30722597241401672</c:v>
              </c:pt>
              <c:pt idx="71">
                <c:v>0.30391508340835571</c:v>
              </c:pt>
              <c:pt idx="72">
                <c:v>0.30221965909004211</c:v>
              </c:pt>
              <c:pt idx="73">
                <c:v>0.29919248819351196</c:v>
              </c:pt>
              <c:pt idx="74">
                <c:v>0.29555153846740723</c:v>
              </c:pt>
              <c:pt idx="75">
                <c:v>0.29234156012535095</c:v>
              </c:pt>
              <c:pt idx="76">
                <c:v>0.28735983371734619</c:v>
              </c:pt>
              <c:pt idx="77">
                <c:v>0.28286150097846985</c:v>
              </c:pt>
              <c:pt idx="78">
                <c:v>0.27933627367019653</c:v>
              </c:pt>
              <c:pt idx="79">
                <c:v>0.27530273795127869</c:v>
              </c:pt>
              <c:pt idx="80">
                <c:v>0.27541106939315796</c:v>
              </c:pt>
              <c:pt idx="81">
                <c:v>0.27507355809211731</c:v>
              </c:pt>
              <c:pt idx="82">
                <c:v>0.27613425254821777</c:v>
              </c:pt>
              <c:pt idx="83">
                <c:v>0.27694615721702576</c:v>
              </c:pt>
              <c:pt idx="84">
                <c:v>0.27721011638641357</c:v>
              </c:pt>
              <c:pt idx="85">
                <c:v>0.27765220403671265</c:v>
              </c:pt>
              <c:pt idx="86">
                <c:v>0.27797809243202209</c:v>
              </c:pt>
              <c:pt idx="87">
                <c:v>0.27751004695892334</c:v>
              </c:pt>
              <c:pt idx="88">
                <c:v>0.27703371644020081</c:v>
              </c:pt>
              <c:pt idx="89">
                <c:v>0.27827140688896179</c:v>
              </c:pt>
              <c:pt idx="90">
                <c:v>0.27758830785751343</c:v>
              </c:pt>
              <c:pt idx="91">
                <c:v>0.26991724967956543</c:v>
              </c:pt>
              <c:pt idx="92">
                <c:v>0.27448278665542603</c:v>
              </c:pt>
              <c:pt idx="93">
                <c:v>0.27028599381446838</c:v>
              </c:pt>
              <c:pt idx="94">
                <c:v>0.26989477872848511</c:v>
              </c:pt>
              <c:pt idx="95">
                <c:v>0.26861804723739624</c:v>
              </c:pt>
              <c:pt idx="96">
                <c:v>0.26852670311927795</c:v>
              </c:pt>
              <c:pt idx="97">
                <c:v>0.26658543944358826</c:v>
              </c:pt>
              <c:pt idx="98">
                <c:v>0.26667195558547974</c:v>
              </c:pt>
              <c:pt idx="99">
                <c:v>0.26905807852745056</c:v>
              </c:pt>
              <c:pt idx="100">
                <c:v>0.26960411667823792</c:v>
              </c:pt>
              <c:pt idx="101">
                <c:v>0.26921150088310242</c:v>
              </c:pt>
              <c:pt idx="102">
                <c:v>0.26787123084068298</c:v>
              </c:pt>
              <c:pt idx="103">
                <c:v>0.26925119757652283</c:v>
              </c:pt>
              <c:pt idx="104">
                <c:v>0.26937565207481384</c:v>
              </c:pt>
              <c:pt idx="105">
                <c:v>0.26912406086921692</c:v>
              </c:pt>
              <c:pt idx="106">
                <c:v>0.27056530117988586</c:v>
              </c:pt>
              <c:pt idx="107">
                <c:v>0.2710917592048645</c:v>
              </c:pt>
              <c:pt idx="108">
                <c:v>0.27079486846923828</c:v>
              </c:pt>
              <c:pt idx="109">
                <c:v>0.26691257953643799</c:v>
              </c:pt>
              <c:pt idx="110">
                <c:v>0.268816739320755</c:v>
              </c:pt>
              <c:pt idx="111">
                <c:v>0.26801574230194092</c:v>
              </c:pt>
              <c:pt idx="112">
                <c:v>0.26640212535858154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0FF-44B8-BC1A-9115C6F0E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3392"/>
        <c:axId val="43737856"/>
      </c:lineChart>
      <c:catAx>
        <c:axId val="43723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73785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737856"/>
        <c:scaling>
          <c:orientation val="minMax"/>
          <c:max val="0.5500000000000000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723392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1568669405454748"/>
          <c:y val="0.13904323951375996"/>
          <c:w val="0.40019564339574604"/>
          <c:h val="0.186999694143923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12: Top 1% income share: the fall of top capital incomes</a:t>
            </a:r>
            <a:endParaRPr lang="fr-FR" sz="1400" b="0" baseline="0"/>
          </a:p>
        </c:rich>
      </c:tx>
      <c:layout>
        <c:manualLayout>
          <c:xMode val="edge"/>
          <c:yMode val="edge"/>
          <c:x val="0.2003901895206243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3"/>
          <c:order val="0"/>
          <c:tx>
            <c:v>Top 1% share (total income)</c:v>
          </c:tx>
          <c:spPr>
            <a:ln>
              <a:solidFill>
                <a:schemeClr val="accent2"/>
              </a:solidFill>
            </a:ln>
          </c:spPr>
          <c:marker>
            <c:symbol val="x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0.21873804926872253</c:v>
              </c:pt>
              <c:pt idx="10">
                <c:v>0.22736847400665283</c:v>
              </c:pt>
              <c:pt idx="15">
                <c:v>0.19543337821960449</c:v>
              </c:pt>
              <c:pt idx="16">
                <c:v>0.22740158438682556</c:v>
              </c:pt>
              <c:pt idx="17">
                <c:v>0.22534233331680298</c:v>
              </c:pt>
              <c:pt idx="18">
                <c:v>0.1996598094701767</c:v>
              </c:pt>
              <c:pt idx="19">
                <c:v>0.20874954760074615</c:v>
              </c:pt>
              <c:pt idx="20">
                <c:v>0.19944415986537933</c:v>
              </c:pt>
              <c:pt idx="21">
                <c:v>0.19066286087036133</c:v>
              </c:pt>
              <c:pt idx="22">
                <c:v>0.20927415788173676</c:v>
              </c:pt>
              <c:pt idx="23">
                <c:v>0.23295825719833374</c:v>
              </c:pt>
              <c:pt idx="24">
                <c:v>0.21597579121589661</c:v>
              </c:pt>
              <c:pt idx="25">
                <c:v>0.20990397036075592</c:v>
              </c:pt>
              <c:pt idx="26">
                <c:v>0.20567305386066437</c:v>
              </c:pt>
              <c:pt idx="27">
                <c:v>0.21270731091499329</c:v>
              </c:pt>
              <c:pt idx="28">
                <c:v>0.21390600502490997</c:v>
              </c:pt>
              <c:pt idx="29">
                <c:v>0.20050953328609467</c:v>
              </c:pt>
              <c:pt idx="30">
                <c:v>0.1727786511182785</c:v>
              </c:pt>
              <c:pt idx="31">
                <c:v>0.16503515839576721</c:v>
              </c:pt>
              <c:pt idx="32">
                <c:v>0.16933305561542511</c:v>
              </c:pt>
              <c:pt idx="33">
                <c:v>0.17711853981018066</c:v>
              </c:pt>
              <c:pt idx="34">
                <c:v>0.17705352604389191</c:v>
              </c:pt>
              <c:pt idx="35">
                <c:v>0.18443919718265533</c:v>
              </c:pt>
              <c:pt idx="36">
                <c:v>0.17355161905288696</c:v>
              </c:pt>
              <c:pt idx="37">
                <c:v>0.17487542331218719</c:v>
              </c:pt>
              <c:pt idx="38">
                <c:v>0.16589502990245819</c:v>
              </c:pt>
              <c:pt idx="39">
                <c:v>0.16467268764972687</c:v>
              </c:pt>
              <c:pt idx="40">
                <c:v>0.1686641126871109</c:v>
              </c:pt>
              <c:pt idx="41">
                <c:v>0.16095934808254242</c:v>
              </c:pt>
              <c:pt idx="42">
                <c:v>0.14730916917324066</c:v>
              </c:pt>
              <c:pt idx="43">
                <c:v>0.11900831013917923</c:v>
              </c:pt>
              <c:pt idx="44">
                <c:v>0.10048273950815201</c:v>
              </c:pt>
              <c:pt idx="45">
                <c:v>8.5256904363632202E-2</c:v>
              </c:pt>
              <c:pt idx="46">
                <c:v>0.10509222745895386</c:v>
              </c:pt>
              <c:pt idx="47">
                <c:v>0.10786101222038269</c:v>
              </c:pt>
              <c:pt idx="48">
                <c:v>9.9815405905246735E-2</c:v>
              </c:pt>
              <c:pt idx="49">
                <c:v>0.10362425446510315</c:v>
              </c:pt>
              <c:pt idx="50">
                <c:v>0.10437876731157303</c:v>
              </c:pt>
              <c:pt idx="51">
                <c:v>0.10797514766454697</c:v>
              </c:pt>
              <c:pt idx="52">
                <c:v>0.11072144657373428</c:v>
              </c:pt>
              <c:pt idx="53">
                <c:v>0.1094803586602211</c:v>
              </c:pt>
              <c:pt idx="54">
                <c:v>0.11157741397619247</c:v>
              </c:pt>
              <c:pt idx="55">
                <c:v>0.1138007715344429</c:v>
              </c:pt>
              <c:pt idx="56">
                <c:v>0.1108500137925148</c:v>
              </c:pt>
              <c:pt idx="57">
                <c:v>0.11358986049890518</c:v>
              </c:pt>
              <c:pt idx="58">
                <c:v>0.10488450527191162</c:v>
              </c:pt>
              <c:pt idx="59">
                <c:v>0.113559789955616</c:v>
              </c:pt>
              <c:pt idx="60">
                <c:v>0.11604154855012894</c:v>
              </c:pt>
              <c:pt idx="61">
                <c:v>0.11719413101673126</c:v>
              </c:pt>
              <c:pt idx="62">
                <c:v>0.11097476631402969</c:v>
              </c:pt>
              <c:pt idx="63">
                <c:v>0.10886869579553604</c:v>
              </c:pt>
              <c:pt idx="64">
                <c:v>0.10998747497797012</c:v>
              </c:pt>
              <c:pt idx="65">
                <c:v>0.1109294667840004</c:v>
              </c:pt>
              <c:pt idx="66">
                <c:v>0.10876993089914322</c:v>
              </c:pt>
              <c:pt idx="67">
                <c:v>0.10884319245815277</c:v>
              </c:pt>
              <c:pt idx="68">
                <c:v>0.10314806550741196</c:v>
              </c:pt>
              <c:pt idx="69">
                <c:v>0.10066677629947662</c:v>
              </c:pt>
              <c:pt idx="70">
                <c:v>9.7757689654827118E-2</c:v>
              </c:pt>
              <c:pt idx="71">
                <c:v>9.8143033683300018E-2</c:v>
              </c:pt>
              <c:pt idx="72">
                <c:v>9.7027845680713654E-2</c:v>
              </c:pt>
              <c:pt idx="73">
                <c:v>0.10059399157762527</c:v>
              </c:pt>
              <c:pt idx="74">
                <c:v>9.4074152410030365E-2</c:v>
              </c:pt>
              <c:pt idx="75">
                <c:v>9.2234738171100616E-2</c:v>
              </c:pt>
              <c:pt idx="76">
                <c:v>9.2451721429824829E-2</c:v>
              </c:pt>
              <c:pt idx="77">
                <c:v>8.6084209382534027E-2</c:v>
              </c:pt>
              <c:pt idx="78">
                <c:v>8.6515016853809357E-2</c:v>
              </c:pt>
              <c:pt idx="79">
                <c:v>8.7603144347667694E-2</c:v>
              </c:pt>
              <c:pt idx="80">
                <c:v>8.5314609110355377E-2</c:v>
              </c:pt>
              <c:pt idx="81">
                <c:v>8.4542952477931976E-2</c:v>
              </c:pt>
              <c:pt idx="82">
                <c:v>7.9034321010112762E-2</c:v>
              </c:pt>
              <c:pt idx="83">
                <c:v>7.7650696039199829E-2</c:v>
              </c:pt>
              <c:pt idx="84">
                <c:v>7.803799957036972E-2</c:v>
              </c:pt>
              <c:pt idx="85">
                <c:v>8.1322245299816132E-2</c:v>
              </c:pt>
              <c:pt idx="86">
                <c:v>8.591490238904953E-2</c:v>
              </c:pt>
              <c:pt idx="87">
                <c:v>9.1930754482746124E-2</c:v>
              </c:pt>
              <c:pt idx="88">
                <c:v>9.6498124301433563E-2</c:v>
              </c:pt>
              <c:pt idx="89">
                <c:v>0.10019050538539886</c:v>
              </c:pt>
              <c:pt idx="90">
                <c:v>0.10027548670768738</c:v>
              </c:pt>
              <c:pt idx="91">
                <c:v>9.7509592771530151E-2</c:v>
              </c:pt>
              <c:pt idx="92">
                <c:v>9.5735475420951843E-2</c:v>
              </c:pt>
              <c:pt idx="93">
                <c:v>0.10026488453149796</c:v>
              </c:pt>
              <c:pt idx="94">
                <c:v>9.8625011742115021E-2</c:v>
              </c:pt>
              <c:pt idx="95">
                <c:v>9.7166411578655243E-2</c:v>
              </c:pt>
              <c:pt idx="96">
                <c:v>0.10555756092071533</c:v>
              </c:pt>
              <c:pt idx="97">
                <c:v>0.11057137697935104</c:v>
              </c:pt>
              <c:pt idx="98">
                <c:v>0.11261700093746185</c:v>
              </c:pt>
              <c:pt idx="99">
                <c:v>0.11321687698364258</c:v>
              </c:pt>
              <c:pt idx="100">
                <c:v>0.11805012077093124</c:v>
              </c:pt>
              <c:pt idx="101">
                <c:v>0.11999892443418503</c:v>
              </c:pt>
              <c:pt idx="102">
                <c:v>0.11539356410503387</c:v>
              </c:pt>
              <c:pt idx="103">
                <c:v>0.11723608523607254</c:v>
              </c:pt>
              <c:pt idx="104">
                <c:v>0.1218663677573204</c:v>
              </c:pt>
              <c:pt idx="105">
                <c:v>0.1185288205742836</c:v>
              </c:pt>
              <c:pt idx="106">
                <c:v>0.1186574250459671</c:v>
              </c:pt>
              <c:pt idx="107">
                <c:v>0.12565077841281891</c:v>
              </c:pt>
              <c:pt idx="108">
                <c:v>0.12024282664060593</c:v>
              </c:pt>
              <c:pt idx="109">
                <c:v>0.10206306725740433</c:v>
              </c:pt>
              <c:pt idx="110">
                <c:v>0.10785072296857834</c:v>
              </c:pt>
              <c:pt idx="111">
                <c:v>0.12010686099529266</c:v>
              </c:pt>
              <c:pt idx="112">
                <c:v>0.11232244968414307</c:v>
              </c:pt>
              <c:pt idx="113">
                <c:v>0.10431041568517685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A07-48A4-949C-FFA3DE7C0E64}"/>
            </c:ext>
          </c:extLst>
        </c:ser>
        <c:ser>
          <c:idx val="1"/>
          <c:order val="1"/>
          <c:tx>
            <c:v>Top 1% share (labor income)</c:v>
          </c:tx>
          <c:spPr>
            <a:ln w="28575">
              <a:solidFill>
                <a:srgbClr val="00B050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rgbClr val="00B050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8.0368792289212093E-2</c:v>
              </c:pt>
              <c:pt idx="10">
                <c:v>8.2133547080799452E-2</c:v>
              </c:pt>
              <c:pt idx="15">
                <c:v>6.0981618264867123E-2</c:v>
              </c:pt>
              <c:pt idx="16">
                <c:v>5.8868682835486734E-2</c:v>
              </c:pt>
              <c:pt idx="17">
                <c:v>5.7709637787425966E-2</c:v>
              </c:pt>
              <c:pt idx="18">
                <c:v>5.6939402172614922E-2</c:v>
              </c:pt>
              <c:pt idx="19">
                <c:v>5.6869430179489318E-2</c:v>
              </c:pt>
              <c:pt idx="20">
                <c:v>5.8115649285068009E-2</c:v>
              </c:pt>
              <c:pt idx="21">
                <c:v>5.2942377652328496E-2</c:v>
              </c:pt>
              <c:pt idx="22">
                <c:v>5.9863988018658325E-2</c:v>
              </c:pt>
              <c:pt idx="23">
                <c:v>6.5585733629693999E-2</c:v>
              </c:pt>
              <c:pt idx="24">
                <c:v>6.2097166209841105E-2</c:v>
              </c:pt>
              <c:pt idx="25">
                <c:v>6.9354109273973993E-2</c:v>
              </c:pt>
              <c:pt idx="26">
                <c:v>6.8868319077487319E-2</c:v>
              </c:pt>
              <c:pt idx="27">
                <c:v>7.4860559734891072E-2</c:v>
              </c:pt>
              <c:pt idx="28">
                <c:v>7.4153859838080385E-2</c:v>
              </c:pt>
              <c:pt idx="29">
                <c:v>7.1995004437474502E-2</c:v>
              </c:pt>
              <c:pt idx="30">
                <c:v>7.1999523471543037E-2</c:v>
              </c:pt>
              <c:pt idx="31">
                <c:v>7.1106649645485479E-2</c:v>
              </c:pt>
              <c:pt idx="32">
                <c:v>7.1979408045486415E-2</c:v>
              </c:pt>
              <c:pt idx="33">
                <c:v>6.9081130964146503E-2</c:v>
              </c:pt>
              <c:pt idx="34">
                <c:v>6.7967052364277858E-2</c:v>
              </c:pt>
              <c:pt idx="35">
                <c:v>6.794824461128593E-2</c:v>
              </c:pt>
              <c:pt idx="36">
                <c:v>6.1854328721094601E-2</c:v>
              </c:pt>
              <c:pt idx="37">
                <c:v>6.0060596602029698E-2</c:v>
              </c:pt>
              <c:pt idx="38">
                <c:v>6.1130918546354912E-2</c:v>
              </c:pt>
              <c:pt idx="39">
                <c:v>5.5151995835341569E-2</c:v>
              </c:pt>
              <c:pt idx="40">
                <c:v>5.6588135404541655E-2</c:v>
              </c:pt>
              <c:pt idx="41">
                <c:v>5.5776253852765752E-2</c:v>
              </c:pt>
              <c:pt idx="42">
                <c:v>5.237817494458178E-2</c:v>
              </c:pt>
              <c:pt idx="43">
                <c:v>5.0840851529236945E-2</c:v>
              </c:pt>
              <c:pt idx="44">
                <c:v>4.9541850474037023E-2</c:v>
              </c:pt>
              <c:pt idx="45">
                <c:v>5.0326858196952325E-2</c:v>
              </c:pt>
              <c:pt idx="46">
                <c:v>5.3447441210959082E-2</c:v>
              </c:pt>
              <c:pt idx="47">
                <c:v>6.657232111350711E-2</c:v>
              </c:pt>
              <c:pt idx="48">
                <c:v>7.173554324891819E-2</c:v>
              </c:pt>
              <c:pt idx="49">
                <c:v>7.081972880710935E-2</c:v>
              </c:pt>
              <c:pt idx="50">
                <c:v>6.9837665520150374E-2</c:v>
              </c:pt>
              <c:pt idx="51">
                <c:v>7.1237647569668675E-2</c:v>
              </c:pt>
              <c:pt idx="52">
                <c:v>6.7982580711356405E-2</c:v>
              </c:pt>
              <c:pt idx="53">
                <c:v>7.1561927440864523E-2</c:v>
              </c:pt>
              <c:pt idx="54">
                <c:v>7.3816348705955784E-2</c:v>
              </c:pt>
              <c:pt idx="55">
                <c:v>7.280830779703934E-2</c:v>
              </c:pt>
              <c:pt idx="56">
                <c:v>7.7498789985161354E-2</c:v>
              </c:pt>
              <c:pt idx="57">
                <c:v>8.4222765651353629E-2</c:v>
              </c:pt>
              <c:pt idx="58">
                <c:v>8.3127706988806824E-2</c:v>
              </c:pt>
              <c:pt idx="59">
                <c:v>8.3947303783621918E-2</c:v>
              </c:pt>
              <c:pt idx="60">
                <c:v>8.0459528254601842E-2</c:v>
              </c:pt>
              <c:pt idx="61">
                <c:v>7.808895760303218E-2</c:v>
              </c:pt>
              <c:pt idx="62">
                <c:v>7.7190513990861132E-2</c:v>
              </c:pt>
              <c:pt idx="63">
                <c:v>7.8095488818712838E-2</c:v>
              </c:pt>
              <c:pt idx="64">
                <c:v>8.0443363618220756E-2</c:v>
              </c:pt>
              <c:pt idx="65">
                <c:v>8.3277028657480448E-2</c:v>
              </c:pt>
              <c:pt idx="66">
                <c:v>8.1227738885835232E-2</c:v>
              </c:pt>
              <c:pt idx="67">
                <c:v>8.0495695908675363E-2</c:v>
              </c:pt>
              <c:pt idx="68">
                <c:v>6.7808581606429635E-2</c:v>
              </c:pt>
              <c:pt idx="69">
                <c:v>6.6034137960510317E-2</c:v>
              </c:pt>
              <c:pt idx="70">
                <c:v>6.7277058959007263E-2</c:v>
              </c:pt>
              <c:pt idx="71">
                <c:v>6.6536113619804382E-2</c:v>
              </c:pt>
              <c:pt idx="72">
                <c:v>6.6815562546253204E-2</c:v>
              </c:pt>
              <c:pt idx="73">
                <c:v>6.6180087625980377E-2</c:v>
              </c:pt>
              <c:pt idx="74">
                <c:v>6.5097980201244354E-2</c:v>
              </c:pt>
              <c:pt idx="75">
                <c:v>6.3907787203788757E-2</c:v>
              </c:pt>
              <c:pt idx="76">
                <c:v>6.2545359134674072E-2</c:v>
              </c:pt>
              <c:pt idx="77">
                <c:v>6.1379671096801758E-2</c:v>
              </c:pt>
              <c:pt idx="78">
                <c:v>6.0819130390882492E-2</c:v>
              </c:pt>
              <c:pt idx="79">
                <c:v>5.9735983610153198E-2</c:v>
              </c:pt>
              <c:pt idx="80">
                <c:v>5.8803874999284744E-2</c:v>
              </c:pt>
              <c:pt idx="81">
                <c:v>5.7387910783290863E-2</c:v>
              </c:pt>
              <c:pt idx="82">
                <c:v>5.7050574570894241E-2</c:v>
              </c:pt>
              <c:pt idx="83">
                <c:v>5.6681852787733078E-2</c:v>
              </c:pt>
              <c:pt idx="84">
                <c:v>5.5967018008232117E-2</c:v>
              </c:pt>
              <c:pt idx="85">
                <c:v>5.739666149020195E-2</c:v>
              </c:pt>
              <c:pt idx="86">
                <c:v>5.8730117976665497E-2</c:v>
              </c:pt>
              <c:pt idx="87">
                <c:v>5.9457305818796158E-2</c:v>
              </c:pt>
              <c:pt idx="88">
                <c:v>6.0128707438707352E-2</c:v>
              </c:pt>
              <c:pt idx="89">
                <c:v>5.9153255075216293E-2</c:v>
              </c:pt>
              <c:pt idx="90">
                <c:v>5.6907057762145996E-2</c:v>
              </c:pt>
              <c:pt idx="91">
                <c:v>5.5987738072872162E-2</c:v>
              </c:pt>
              <c:pt idx="92">
                <c:v>5.5620085448026657E-2</c:v>
              </c:pt>
              <c:pt idx="93">
                <c:v>5.2209611982107162E-2</c:v>
              </c:pt>
              <c:pt idx="94">
                <c:v>5.4312311112880707E-2</c:v>
              </c:pt>
              <c:pt idx="95">
                <c:v>5.3594645112752914E-2</c:v>
              </c:pt>
              <c:pt idx="96">
                <c:v>5.3824476897716522E-2</c:v>
              </c:pt>
              <c:pt idx="97">
                <c:v>5.3218971937894821E-2</c:v>
              </c:pt>
              <c:pt idx="98">
                <c:v>5.3994081914424896E-2</c:v>
              </c:pt>
              <c:pt idx="99">
                <c:v>5.5440198630094528E-2</c:v>
              </c:pt>
              <c:pt idx="100">
                <c:v>5.6445799767971039E-2</c:v>
              </c:pt>
              <c:pt idx="101">
                <c:v>5.7511486113071442E-2</c:v>
              </c:pt>
              <c:pt idx="102">
                <c:v>5.7657886296510696E-2</c:v>
              </c:pt>
              <c:pt idx="103">
                <c:v>5.7765886187553406E-2</c:v>
              </c:pt>
              <c:pt idx="104">
                <c:v>5.8603335171937943E-2</c:v>
              </c:pt>
              <c:pt idx="105">
                <c:v>5.9119019657373428E-2</c:v>
              </c:pt>
              <c:pt idx="106">
                <c:v>6.0282573103904724E-2</c:v>
              </c:pt>
              <c:pt idx="107">
                <c:v>6.140720471739769E-2</c:v>
              </c:pt>
              <c:pt idx="108">
                <c:v>6.1142269521951675E-2</c:v>
              </c:pt>
              <c:pt idx="109">
                <c:v>5.7701405137777328E-2</c:v>
              </c:pt>
              <c:pt idx="110">
                <c:v>5.9352938085794449E-2</c:v>
              </c:pt>
              <c:pt idx="111">
                <c:v>5.9488408267498016E-2</c:v>
              </c:pt>
              <c:pt idx="112">
                <c:v>5.8463290333747864E-2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A07-48A4-949C-FFA3DE7C0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69312"/>
        <c:axId val="43871232"/>
      </c:lineChart>
      <c:catAx>
        <c:axId val="43869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871232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871232"/>
        <c:scaling>
          <c:orientation val="minMax"/>
          <c:max val="0.24000000000000002"/>
          <c:min val="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869312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8920954801218408"/>
          <c:y val="0.16388515459957748"/>
          <c:w val="0.40019564339574604"/>
          <c:h val="0.186999694143923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1% income share: the fall of top capital incomes</a:t>
            </a:r>
            <a:endParaRPr lang="fr-FR" sz="1400" b="0" baseline="0"/>
          </a:p>
        </c:rich>
      </c:tx>
      <c:layout>
        <c:manualLayout>
          <c:xMode val="edge"/>
          <c:yMode val="edge"/>
          <c:x val="0.2003901895206243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3"/>
          <c:order val="0"/>
          <c:tx>
            <c:v>Top 1% share (total income)</c:v>
          </c:tx>
          <c:spPr>
            <a:ln>
              <a:solidFill>
                <a:schemeClr val="accent2"/>
              </a:solidFill>
            </a:ln>
          </c:spPr>
          <c:marker>
            <c:symbol val="x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0.21873804926872253</c:v>
              </c:pt>
              <c:pt idx="10">
                <c:v>0.22736847400665283</c:v>
              </c:pt>
              <c:pt idx="15">
                <c:v>0.19543337821960449</c:v>
              </c:pt>
              <c:pt idx="16">
                <c:v>0.22740158438682556</c:v>
              </c:pt>
              <c:pt idx="17">
                <c:v>0.22534233331680298</c:v>
              </c:pt>
              <c:pt idx="18">
                <c:v>0.1996598094701767</c:v>
              </c:pt>
              <c:pt idx="19">
                <c:v>0.20874954760074615</c:v>
              </c:pt>
              <c:pt idx="20">
                <c:v>0.19944415986537933</c:v>
              </c:pt>
              <c:pt idx="21">
                <c:v>0.19066286087036133</c:v>
              </c:pt>
              <c:pt idx="22">
                <c:v>0.20927415788173676</c:v>
              </c:pt>
              <c:pt idx="23">
                <c:v>0.23295825719833374</c:v>
              </c:pt>
              <c:pt idx="24">
                <c:v>0.21597579121589661</c:v>
              </c:pt>
              <c:pt idx="25">
                <c:v>0.20990397036075592</c:v>
              </c:pt>
              <c:pt idx="26">
                <c:v>0.20567305386066437</c:v>
              </c:pt>
              <c:pt idx="27">
                <c:v>0.21270731091499329</c:v>
              </c:pt>
              <c:pt idx="28">
                <c:v>0.21390600502490997</c:v>
              </c:pt>
              <c:pt idx="29">
                <c:v>0.20050953328609467</c:v>
              </c:pt>
              <c:pt idx="30">
                <c:v>0.1727786511182785</c:v>
              </c:pt>
              <c:pt idx="31">
                <c:v>0.16503515839576721</c:v>
              </c:pt>
              <c:pt idx="32">
                <c:v>0.16933305561542511</c:v>
              </c:pt>
              <c:pt idx="33">
                <c:v>0.17711853981018066</c:v>
              </c:pt>
              <c:pt idx="34">
                <c:v>0.17705352604389191</c:v>
              </c:pt>
              <c:pt idx="35">
                <c:v>0.18443919718265533</c:v>
              </c:pt>
              <c:pt idx="36">
                <c:v>0.17355161905288696</c:v>
              </c:pt>
              <c:pt idx="37">
                <c:v>0.17487542331218719</c:v>
              </c:pt>
              <c:pt idx="38">
                <c:v>0.16589502990245819</c:v>
              </c:pt>
              <c:pt idx="39">
                <c:v>0.16467268764972687</c:v>
              </c:pt>
              <c:pt idx="40">
                <c:v>0.1686641126871109</c:v>
              </c:pt>
              <c:pt idx="41">
                <c:v>0.16095934808254242</c:v>
              </c:pt>
              <c:pt idx="42">
                <c:v>0.14730916917324066</c:v>
              </c:pt>
              <c:pt idx="43">
                <c:v>0.11900831013917923</c:v>
              </c:pt>
              <c:pt idx="44">
                <c:v>0.10048273950815201</c:v>
              </c:pt>
              <c:pt idx="45">
                <c:v>8.5256904363632202E-2</c:v>
              </c:pt>
              <c:pt idx="46">
                <c:v>0.10509222745895386</c:v>
              </c:pt>
              <c:pt idx="47">
                <c:v>0.10786101222038269</c:v>
              </c:pt>
              <c:pt idx="48">
                <c:v>9.9815405905246735E-2</c:v>
              </c:pt>
              <c:pt idx="49">
                <c:v>0.10362425446510315</c:v>
              </c:pt>
              <c:pt idx="50">
                <c:v>0.10437876731157303</c:v>
              </c:pt>
              <c:pt idx="51">
                <c:v>0.10797514766454697</c:v>
              </c:pt>
              <c:pt idx="52">
                <c:v>0.11072144657373428</c:v>
              </c:pt>
              <c:pt idx="53">
                <c:v>0.1094803586602211</c:v>
              </c:pt>
              <c:pt idx="54">
                <c:v>0.11157741397619247</c:v>
              </c:pt>
              <c:pt idx="55">
                <c:v>0.1138007715344429</c:v>
              </c:pt>
              <c:pt idx="56">
                <c:v>0.1108500137925148</c:v>
              </c:pt>
              <c:pt idx="57">
                <c:v>0.11358986049890518</c:v>
              </c:pt>
              <c:pt idx="58">
                <c:v>0.10488450527191162</c:v>
              </c:pt>
              <c:pt idx="59">
                <c:v>0.113559789955616</c:v>
              </c:pt>
              <c:pt idx="60">
                <c:v>0.11604154855012894</c:v>
              </c:pt>
              <c:pt idx="61">
                <c:v>0.11719413101673126</c:v>
              </c:pt>
              <c:pt idx="62">
                <c:v>0.11097476631402969</c:v>
              </c:pt>
              <c:pt idx="63">
                <c:v>0.10886869579553604</c:v>
              </c:pt>
              <c:pt idx="64">
                <c:v>0.10998747497797012</c:v>
              </c:pt>
              <c:pt idx="65">
                <c:v>0.1109294667840004</c:v>
              </c:pt>
              <c:pt idx="66">
                <c:v>0.10876993089914322</c:v>
              </c:pt>
              <c:pt idx="67">
                <c:v>0.10884319245815277</c:v>
              </c:pt>
              <c:pt idx="68">
                <c:v>0.10314806550741196</c:v>
              </c:pt>
              <c:pt idx="69">
                <c:v>0.10066677629947662</c:v>
              </c:pt>
              <c:pt idx="70">
                <c:v>9.7757689654827118E-2</c:v>
              </c:pt>
              <c:pt idx="71">
                <c:v>9.8143033683300018E-2</c:v>
              </c:pt>
              <c:pt idx="72">
                <c:v>9.7027845680713654E-2</c:v>
              </c:pt>
              <c:pt idx="73">
                <c:v>0.10059399157762527</c:v>
              </c:pt>
              <c:pt idx="74">
                <c:v>9.4074152410030365E-2</c:v>
              </c:pt>
              <c:pt idx="75">
                <c:v>9.2234738171100616E-2</c:v>
              </c:pt>
              <c:pt idx="76">
                <c:v>9.2451721429824829E-2</c:v>
              </c:pt>
              <c:pt idx="77">
                <c:v>8.6084209382534027E-2</c:v>
              </c:pt>
              <c:pt idx="78">
                <c:v>8.6515016853809357E-2</c:v>
              </c:pt>
              <c:pt idx="79">
                <c:v>8.7603144347667694E-2</c:v>
              </c:pt>
              <c:pt idx="80">
                <c:v>8.5314609110355377E-2</c:v>
              </c:pt>
              <c:pt idx="81">
                <c:v>8.4542952477931976E-2</c:v>
              </c:pt>
              <c:pt idx="82">
                <c:v>7.9034321010112762E-2</c:v>
              </c:pt>
              <c:pt idx="83">
                <c:v>7.7650696039199829E-2</c:v>
              </c:pt>
              <c:pt idx="84">
                <c:v>7.803799957036972E-2</c:v>
              </c:pt>
              <c:pt idx="85">
                <c:v>8.1322245299816132E-2</c:v>
              </c:pt>
              <c:pt idx="86">
                <c:v>8.591490238904953E-2</c:v>
              </c:pt>
              <c:pt idx="87">
                <c:v>9.1930754482746124E-2</c:v>
              </c:pt>
              <c:pt idx="88">
                <c:v>9.6498124301433563E-2</c:v>
              </c:pt>
              <c:pt idx="89">
                <c:v>0.10019050538539886</c:v>
              </c:pt>
              <c:pt idx="90">
                <c:v>0.10027548670768738</c:v>
              </c:pt>
              <c:pt idx="91">
                <c:v>9.7509592771530151E-2</c:v>
              </c:pt>
              <c:pt idx="92">
                <c:v>9.5735475420951843E-2</c:v>
              </c:pt>
              <c:pt idx="93">
                <c:v>0.10026488453149796</c:v>
              </c:pt>
              <c:pt idx="94">
                <c:v>9.8625011742115021E-2</c:v>
              </c:pt>
              <c:pt idx="95">
                <c:v>9.7166411578655243E-2</c:v>
              </c:pt>
              <c:pt idx="96">
                <c:v>0.10555756092071533</c:v>
              </c:pt>
              <c:pt idx="97">
                <c:v>0.11057137697935104</c:v>
              </c:pt>
              <c:pt idx="98">
                <c:v>0.11261700093746185</c:v>
              </c:pt>
              <c:pt idx="99">
                <c:v>0.11321687698364258</c:v>
              </c:pt>
              <c:pt idx="100">
                <c:v>0.11805012077093124</c:v>
              </c:pt>
              <c:pt idx="101">
                <c:v>0.11999892443418503</c:v>
              </c:pt>
              <c:pt idx="102">
                <c:v>0.11539356410503387</c:v>
              </c:pt>
              <c:pt idx="103">
                <c:v>0.11723608523607254</c:v>
              </c:pt>
              <c:pt idx="104">
                <c:v>0.1218663677573204</c:v>
              </c:pt>
              <c:pt idx="105">
                <c:v>0.1185288205742836</c:v>
              </c:pt>
              <c:pt idx="106">
                <c:v>0.1186574250459671</c:v>
              </c:pt>
              <c:pt idx="107">
                <c:v>0.12565077841281891</c:v>
              </c:pt>
              <c:pt idx="108">
                <c:v>0.12024282664060593</c:v>
              </c:pt>
              <c:pt idx="109">
                <c:v>0.10206306725740433</c:v>
              </c:pt>
              <c:pt idx="110">
                <c:v>0.10785072296857834</c:v>
              </c:pt>
              <c:pt idx="111">
                <c:v>0.12010686099529266</c:v>
              </c:pt>
              <c:pt idx="112">
                <c:v>0.11232244968414307</c:v>
              </c:pt>
              <c:pt idx="113">
                <c:v>0.10431041568517685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A07-48A4-949C-FFA3DE7C0E64}"/>
            </c:ext>
          </c:extLst>
        </c:ser>
        <c:ser>
          <c:idx val="1"/>
          <c:order val="1"/>
          <c:tx>
            <c:v>Top 1% share (labor income)</c:v>
          </c:tx>
          <c:spPr>
            <a:ln w="28575">
              <a:solidFill>
                <a:srgbClr val="00B050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rgbClr val="00B050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8.0368792289212093E-2</c:v>
              </c:pt>
              <c:pt idx="10">
                <c:v>8.2133547080799452E-2</c:v>
              </c:pt>
              <c:pt idx="15">
                <c:v>6.0981618264867123E-2</c:v>
              </c:pt>
              <c:pt idx="16">
                <c:v>5.8868682835486734E-2</c:v>
              </c:pt>
              <c:pt idx="17">
                <c:v>5.7709637787425966E-2</c:v>
              </c:pt>
              <c:pt idx="18">
                <c:v>5.6939402172614922E-2</c:v>
              </c:pt>
              <c:pt idx="19">
                <c:v>5.6869430179489318E-2</c:v>
              </c:pt>
              <c:pt idx="20">
                <c:v>5.8115649285068009E-2</c:v>
              </c:pt>
              <c:pt idx="21">
                <c:v>5.2942377652328496E-2</c:v>
              </c:pt>
              <c:pt idx="22">
                <c:v>5.9863988018658325E-2</c:v>
              </c:pt>
              <c:pt idx="23">
                <c:v>6.5585733629693999E-2</c:v>
              </c:pt>
              <c:pt idx="24">
                <c:v>6.2097166209841105E-2</c:v>
              </c:pt>
              <c:pt idx="25">
                <c:v>6.9354109273973993E-2</c:v>
              </c:pt>
              <c:pt idx="26">
                <c:v>6.8868319077487319E-2</c:v>
              </c:pt>
              <c:pt idx="27">
                <c:v>7.4860559734891072E-2</c:v>
              </c:pt>
              <c:pt idx="28">
                <c:v>7.4153859838080385E-2</c:v>
              </c:pt>
              <c:pt idx="29">
                <c:v>7.1995004437474502E-2</c:v>
              </c:pt>
              <c:pt idx="30">
                <c:v>7.1999523471543037E-2</c:v>
              </c:pt>
              <c:pt idx="31">
                <c:v>7.1106649645485479E-2</c:v>
              </c:pt>
              <c:pt idx="32">
                <c:v>7.1979408045486415E-2</c:v>
              </c:pt>
              <c:pt idx="33">
                <c:v>6.9081130964146503E-2</c:v>
              </c:pt>
              <c:pt idx="34">
                <c:v>6.7967052364277858E-2</c:v>
              </c:pt>
              <c:pt idx="35">
                <c:v>6.794824461128593E-2</c:v>
              </c:pt>
              <c:pt idx="36">
                <c:v>6.1854328721094601E-2</c:v>
              </c:pt>
              <c:pt idx="37">
                <c:v>6.0060596602029698E-2</c:v>
              </c:pt>
              <c:pt idx="38">
                <c:v>6.1130918546354912E-2</c:v>
              </c:pt>
              <c:pt idx="39">
                <c:v>5.5151995835341569E-2</c:v>
              </c:pt>
              <c:pt idx="40">
                <c:v>5.6588135404541655E-2</c:v>
              </c:pt>
              <c:pt idx="41">
                <c:v>5.5776253852765752E-2</c:v>
              </c:pt>
              <c:pt idx="42">
                <c:v>5.237817494458178E-2</c:v>
              </c:pt>
              <c:pt idx="43">
                <c:v>5.0840851529236945E-2</c:v>
              </c:pt>
              <c:pt idx="44">
                <c:v>4.9541850474037023E-2</c:v>
              </c:pt>
              <c:pt idx="45">
                <c:v>5.0326858196952325E-2</c:v>
              </c:pt>
              <c:pt idx="46">
                <c:v>5.3447441210959082E-2</c:v>
              </c:pt>
              <c:pt idx="47">
                <c:v>6.657232111350711E-2</c:v>
              </c:pt>
              <c:pt idx="48">
                <c:v>7.173554324891819E-2</c:v>
              </c:pt>
              <c:pt idx="49">
                <c:v>7.081972880710935E-2</c:v>
              </c:pt>
              <c:pt idx="50">
                <c:v>6.9837665520150374E-2</c:v>
              </c:pt>
              <c:pt idx="51">
                <c:v>7.1237647569668675E-2</c:v>
              </c:pt>
              <c:pt idx="52">
                <c:v>6.7982580711356405E-2</c:v>
              </c:pt>
              <c:pt idx="53">
                <c:v>7.1561927440864523E-2</c:v>
              </c:pt>
              <c:pt idx="54">
                <c:v>7.3816348705955784E-2</c:v>
              </c:pt>
              <c:pt idx="55">
                <c:v>7.280830779703934E-2</c:v>
              </c:pt>
              <c:pt idx="56">
                <c:v>7.7498789985161354E-2</c:v>
              </c:pt>
              <c:pt idx="57">
                <c:v>8.4222765651353629E-2</c:v>
              </c:pt>
              <c:pt idx="58">
                <c:v>8.3127706988806824E-2</c:v>
              </c:pt>
              <c:pt idx="59">
                <c:v>8.3947303783621918E-2</c:v>
              </c:pt>
              <c:pt idx="60">
                <c:v>8.0459528254601842E-2</c:v>
              </c:pt>
              <c:pt idx="61">
                <c:v>7.808895760303218E-2</c:v>
              </c:pt>
              <c:pt idx="62">
                <c:v>7.7190513990861132E-2</c:v>
              </c:pt>
              <c:pt idx="63">
                <c:v>7.8095488818712838E-2</c:v>
              </c:pt>
              <c:pt idx="64">
                <c:v>8.0443363618220756E-2</c:v>
              </c:pt>
              <c:pt idx="65">
                <c:v>8.3277028657480448E-2</c:v>
              </c:pt>
              <c:pt idx="66">
                <c:v>8.1227738885835232E-2</c:v>
              </c:pt>
              <c:pt idx="67">
                <c:v>8.0495695908675363E-2</c:v>
              </c:pt>
              <c:pt idx="68">
                <c:v>6.7808581606429635E-2</c:v>
              </c:pt>
              <c:pt idx="69">
                <c:v>6.6034137960510317E-2</c:v>
              </c:pt>
              <c:pt idx="70">
                <c:v>6.7277058959007263E-2</c:v>
              </c:pt>
              <c:pt idx="71">
                <c:v>6.6536113619804382E-2</c:v>
              </c:pt>
              <c:pt idx="72">
                <c:v>6.6815562546253204E-2</c:v>
              </c:pt>
              <c:pt idx="73">
                <c:v>6.6180087625980377E-2</c:v>
              </c:pt>
              <c:pt idx="74">
                <c:v>6.5097980201244354E-2</c:v>
              </c:pt>
              <c:pt idx="75">
                <c:v>6.3907787203788757E-2</c:v>
              </c:pt>
              <c:pt idx="76">
                <c:v>6.2545359134674072E-2</c:v>
              </c:pt>
              <c:pt idx="77">
                <c:v>6.1379671096801758E-2</c:v>
              </c:pt>
              <c:pt idx="78">
                <c:v>6.0819130390882492E-2</c:v>
              </c:pt>
              <c:pt idx="79">
                <c:v>5.9735983610153198E-2</c:v>
              </c:pt>
              <c:pt idx="80">
                <c:v>5.8803874999284744E-2</c:v>
              </c:pt>
              <c:pt idx="81">
                <c:v>5.7387910783290863E-2</c:v>
              </c:pt>
              <c:pt idx="82">
                <c:v>5.7050574570894241E-2</c:v>
              </c:pt>
              <c:pt idx="83">
                <c:v>5.6681852787733078E-2</c:v>
              </c:pt>
              <c:pt idx="84">
                <c:v>5.5967018008232117E-2</c:v>
              </c:pt>
              <c:pt idx="85">
                <c:v>5.739666149020195E-2</c:v>
              </c:pt>
              <c:pt idx="86">
                <c:v>5.8730117976665497E-2</c:v>
              </c:pt>
              <c:pt idx="87">
                <c:v>5.9457305818796158E-2</c:v>
              </c:pt>
              <c:pt idx="88">
                <c:v>6.0128707438707352E-2</c:v>
              </c:pt>
              <c:pt idx="89">
                <c:v>5.9153255075216293E-2</c:v>
              </c:pt>
              <c:pt idx="90">
                <c:v>5.6907057762145996E-2</c:v>
              </c:pt>
              <c:pt idx="91">
                <c:v>5.5987738072872162E-2</c:v>
              </c:pt>
              <c:pt idx="92">
                <c:v>5.5620085448026657E-2</c:v>
              </c:pt>
              <c:pt idx="93">
                <c:v>5.2209611982107162E-2</c:v>
              </c:pt>
              <c:pt idx="94">
                <c:v>5.4312311112880707E-2</c:v>
              </c:pt>
              <c:pt idx="95">
                <c:v>5.3594645112752914E-2</c:v>
              </c:pt>
              <c:pt idx="96">
                <c:v>5.3824476897716522E-2</c:v>
              </c:pt>
              <c:pt idx="97">
                <c:v>5.3218971937894821E-2</c:v>
              </c:pt>
              <c:pt idx="98">
                <c:v>5.3994081914424896E-2</c:v>
              </c:pt>
              <c:pt idx="99">
                <c:v>5.5440198630094528E-2</c:v>
              </c:pt>
              <c:pt idx="100">
                <c:v>5.6445799767971039E-2</c:v>
              </c:pt>
              <c:pt idx="101">
                <c:v>5.7511486113071442E-2</c:v>
              </c:pt>
              <c:pt idx="102">
                <c:v>5.7657886296510696E-2</c:v>
              </c:pt>
              <c:pt idx="103">
                <c:v>5.7765886187553406E-2</c:v>
              </c:pt>
              <c:pt idx="104">
                <c:v>5.8603335171937943E-2</c:v>
              </c:pt>
              <c:pt idx="105">
                <c:v>5.9119019657373428E-2</c:v>
              </c:pt>
              <c:pt idx="106">
                <c:v>6.0282573103904724E-2</c:v>
              </c:pt>
              <c:pt idx="107">
                <c:v>6.140720471739769E-2</c:v>
              </c:pt>
              <c:pt idx="108">
                <c:v>6.1142269521951675E-2</c:v>
              </c:pt>
              <c:pt idx="109">
                <c:v>5.7701405137777328E-2</c:v>
              </c:pt>
              <c:pt idx="110">
                <c:v>5.9352938085794449E-2</c:v>
              </c:pt>
              <c:pt idx="111">
                <c:v>5.9488408267498016E-2</c:v>
              </c:pt>
              <c:pt idx="112">
                <c:v>5.8463290333747864E-2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A07-48A4-949C-FFA3DE7C0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6192"/>
        <c:axId val="43984384"/>
      </c:lineChart>
      <c:catAx>
        <c:axId val="4389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98438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984384"/>
        <c:scaling>
          <c:orientation val="minMax"/>
          <c:max val="0.24000000000000002"/>
          <c:min val="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896192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8920954801218408"/>
          <c:y val="0.16388515459957748"/>
          <c:w val="0.40019564339574604"/>
          <c:h val="0.186999694143923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Figure 13: Income composition by income level, France 2012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079404104207789E-2"/>
          <c:y val="8.9872924711360963E-2"/>
          <c:w val="0.91985649312432083"/>
          <c:h val="0.80872881767636651"/>
        </c:manualLayout>
      </c:layout>
      <c:areaChart>
        <c:grouping val="stacked"/>
        <c:varyColors val="0"/>
        <c:ser>
          <c:idx val="0"/>
          <c:order val="0"/>
          <c:cat>
            <c:strRef>
              <c:f>DataFigures!$CI$8:$CI$19</c:f>
              <c:strCache>
                <c:ptCount val="12"/>
                <c:pt idx="0">
                  <c:v>P0-30</c:v>
                </c:pt>
                <c:pt idx="1">
                  <c:v>P30-40</c:v>
                </c:pt>
                <c:pt idx="2">
                  <c:v>P40-50</c:v>
                </c:pt>
                <c:pt idx="3">
                  <c:v>P50-60</c:v>
                </c:pt>
                <c:pt idx="4">
                  <c:v>P60-70</c:v>
                </c:pt>
                <c:pt idx="5">
                  <c:v>P70-80</c:v>
                </c:pt>
                <c:pt idx="6">
                  <c:v>P80-90</c:v>
                </c:pt>
                <c:pt idx="7">
                  <c:v>P90-95</c:v>
                </c:pt>
                <c:pt idx="8">
                  <c:v>P95-99</c:v>
                </c:pt>
                <c:pt idx="9">
                  <c:v>P99-99.5</c:v>
                </c:pt>
                <c:pt idx="10">
                  <c:v>P99.5-99.9</c:v>
                </c:pt>
                <c:pt idx="11">
                  <c:v>P99.9-100</c:v>
                </c:pt>
              </c:strCache>
            </c:strRef>
          </c:cat>
          <c:val>
            <c:numRef>
              <c:f>DataFigures!$CY$8:$CY$19</c:f>
              <c:numCache>
                <c:formatCode>0\.0%</c:formatCode>
                <c:ptCount val="12"/>
                <c:pt idx="0">
                  <c:v>0.86249014878843011</c:v>
                </c:pt>
                <c:pt idx="1">
                  <c:v>0.89158598288052859</c:v>
                </c:pt>
                <c:pt idx="2">
                  <c:v>0.88727908524856747</c:v>
                </c:pt>
                <c:pt idx="3">
                  <c:v>0.87807298738795425</c:v>
                </c:pt>
                <c:pt idx="4">
                  <c:v>0.8633279951665167</c:v>
                </c:pt>
                <c:pt idx="5">
                  <c:v>0.8469629397880627</c:v>
                </c:pt>
                <c:pt idx="6">
                  <c:v>0.81079325759942533</c:v>
                </c:pt>
                <c:pt idx="7">
                  <c:v>0.75465028051434313</c:v>
                </c:pt>
                <c:pt idx="8">
                  <c:v>0.6297182458935453</c:v>
                </c:pt>
                <c:pt idx="9">
                  <c:v>0.39345000730496094</c:v>
                </c:pt>
                <c:pt idx="10">
                  <c:v>0.29557981101099429</c:v>
                </c:pt>
                <c:pt idx="11">
                  <c:v>0.16975929950281349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50-4E9A-B1D4-0CFB523FDF94}"/>
            </c:ext>
          </c:extLst>
        </c:ser>
        <c:ser>
          <c:idx val="1"/>
          <c:order val="1"/>
          <c:spPr>
            <a:ln w="25400">
              <a:noFill/>
            </a:ln>
          </c:spPr>
          <c:cat>
            <c:strRef>
              <c:f>DataFigures!$CI$8:$CI$19</c:f>
              <c:strCache>
                <c:ptCount val="12"/>
                <c:pt idx="0">
                  <c:v>P0-30</c:v>
                </c:pt>
                <c:pt idx="1">
                  <c:v>P30-40</c:v>
                </c:pt>
                <c:pt idx="2">
                  <c:v>P40-50</c:v>
                </c:pt>
                <c:pt idx="3">
                  <c:v>P50-60</c:v>
                </c:pt>
                <c:pt idx="4">
                  <c:v>P60-70</c:v>
                </c:pt>
                <c:pt idx="5">
                  <c:v>P70-80</c:v>
                </c:pt>
                <c:pt idx="6">
                  <c:v>P80-90</c:v>
                </c:pt>
                <c:pt idx="7">
                  <c:v>P90-95</c:v>
                </c:pt>
                <c:pt idx="8">
                  <c:v>P95-99</c:v>
                </c:pt>
                <c:pt idx="9">
                  <c:v>P99-99.5</c:v>
                </c:pt>
                <c:pt idx="10">
                  <c:v>P99.5-99.9</c:v>
                </c:pt>
                <c:pt idx="11">
                  <c:v>P99.9-100</c:v>
                </c:pt>
              </c:strCache>
            </c:strRef>
          </c:cat>
          <c:val>
            <c:numRef>
              <c:f>DataFigures!$CZ$8:$CZ$19</c:f>
              <c:numCache>
                <c:formatCode>0\.0%</c:formatCode>
                <c:ptCount val="12"/>
                <c:pt idx="0">
                  <c:v>3.1427755002669519E-2</c:v>
                </c:pt>
                <c:pt idx="1">
                  <c:v>2.1317371261150849E-2</c:v>
                </c:pt>
                <c:pt idx="2">
                  <c:v>2.0481018221220965E-2</c:v>
                </c:pt>
                <c:pt idx="3">
                  <c:v>2.0935327664158159E-2</c:v>
                </c:pt>
                <c:pt idx="4">
                  <c:v>2.2669560636000927E-2</c:v>
                </c:pt>
                <c:pt idx="5">
                  <c:v>2.740284954820189E-2</c:v>
                </c:pt>
                <c:pt idx="6">
                  <c:v>3.9567052419912735E-2</c:v>
                </c:pt>
                <c:pt idx="7">
                  <c:v>6.3830089793653552E-2</c:v>
                </c:pt>
                <c:pt idx="8">
                  <c:v>0.13548220372831535</c:v>
                </c:pt>
                <c:pt idx="9">
                  <c:v>0.18188628099674073</c:v>
                </c:pt>
                <c:pt idx="10">
                  <c:v>0.14581666075142138</c:v>
                </c:pt>
                <c:pt idx="11">
                  <c:v>7.399785638613593E-2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50-4E9A-B1D4-0CFB523FDF94}"/>
            </c:ext>
          </c:extLst>
        </c:ser>
        <c:ser>
          <c:idx val="3"/>
          <c:order val="2"/>
          <c:spPr>
            <a:solidFill>
              <a:srgbClr val="9BBB59"/>
            </a:solidFill>
            <a:ln w="25400">
              <a:noFill/>
            </a:ln>
          </c:spPr>
          <c:cat>
            <c:strRef>
              <c:f>DataFigures!$CI$8:$CI$19</c:f>
              <c:strCache>
                <c:ptCount val="12"/>
                <c:pt idx="0">
                  <c:v>P0-30</c:v>
                </c:pt>
                <c:pt idx="1">
                  <c:v>P30-40</c:v>
                </c:pt>
                <c:pt idx="2">
                  <c:v>P40-50</c:v>
                </c:pt>
                <c:pt idx="3">
                  <c:v>P50-60</c:v>
                </c:pt>
                <c:pt idx="4">
                  <c:v>P60-70</c:v>
                </c:pt>
                <c:pt idx="5">
                  <c:v>P70-80</c:v>
                </c:pt>
                <c:pt idx="6">
                  <c:v>P80-90</c:v>
                </c:pt>
                <c:pt idx="7">
                  <c:v>P90-95</c:v>
                </c:pt>
                <c:pt idx="8">
                  <c:v>P95-99</c:v>
                </c:pt>
                <c:pt idx="9">
                  <c:v>P99-99.5</c:v>
                </c:pt>
                <c:pt idx="10">
                  <c:v>P99.5-99.9</c:v>
                </c:pt>
                <c:pt idx="11">
                  <c:v>P99.9-100</c:v>
                </c:pt>
              </c:strCache>
            </c:strRef>
          </c:cat>
          <c:val>
            <c:numRef>
              <c:f>DataFigures!$DC$8:$DC$19</c:f>
              <c:numCache>
                <c:formatCode>0\.0%</c:formatCode>
                <c:ptCount val="12"/>
                <c:pt idx="0">
                  <c:v>0.10608209224170093</c:v>
                </c:pt>
                <c:pt idx="1">
                  <c:v>8.7096626050590265E-2</c:v>
                </c:pt>
                <c:pt idx="2">
                  <c:v>9.2239863859398252E-2</c:v>
                </c:pt>
                <c:pt idx="3">
                  <c:v>0.10099171662952906</c:v>
                </c:pt>
                <c:pt idx="4">
                  <c:v>0.1140024393301925</c:v>
                </c:pt>
                <c:pt idx="5">
                  <c:v>0.12563421298037319</c:v>
                </c:pt>
                <c:pt idx="6">
                  <c:v>0.14963964631931123</c:v>
                </c:pt>
                <c:pt idx="7">
                  <c:v>0.18151958682317648</c:v>
                </c:pt>
                <c:pt idx="8">
                  <c:v>0.2347995598059622</c:v>
                </c:pt>
                <c:pt idx="9">
                  <c:v>0.42466370959286398</c:v>
                </c:pt>
                <c:pt idx="10">
                  <c:v>0.55860351853301105</c:v>
                </c:pt>
                <c:pt idx="11">
                  <c:v>0.7562428401507032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50-4E9A-B1D4-0CFB523F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1056"/>
        <c:axId val="44062592"/>
      </c:areaChart>
      <c:catAx>
        <c:axId val="4406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062592"/>
        <c:crosses val="autoZero"/>
        <c:auto val="1"/>
        <c:lblAlgn val="ctr"/>
        <c:lblOffset val="100"/>
        <c:tickLblSkip val="1"/>
        <c:noMultiLvlLbl val="0"/>
      </c:catAx>
      <c:valAx>
        <c:axId val="4406259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061056"/>
        <c:crosses val="autoZero"/>
        <c:crossBetween val="midCat"/>
      </c:valAx>
    </c:plotArea>
    <c:plotVisOnly val="1"/>
    <c:dispBlanksAs val="gap"/>
    <c:showDLblsOverMax val="0"/>
  </c:chart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Gender gap by age, France 2014</a:t>
            </a:r>
            <a:endParaRPr lang="fr-FR" sz="14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31913365303706E-2"/>
          <c:y val="6.5996649916247915E-2"/>
          <c:w val="0.92500712606406388"/>
          <c:h val="0.73786839145106864"/>
        </c:manualLayout>
      </c:layout>
      <c:lineChart>
        <c:grouping val="standard"/>
        <c:varyColors val="0"/>
        <c:ser>
          <c:idx val="3"/>
          <c:order val="0"/>
          <c:tx>
            <c:strRef>
              <c:f>DataFigures!$HC$6</c:f>
              <c:strCache>
                <c:ptCount val="1"/>
                <c:pt idx="0">
                  <c:v>2012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DataFigures!$HC$13:$HC$53</c:f>
              <c:numCache>
                <c:formatCode>0%</c:formatCode>
                <c:ptCount val="41"/>
                <c:pt idx="0">
                  <c:v>1.2461109256236211</c:v>
                </c:pt>
                <c:pt idx="1">
                  <c:v>1.2547927042028086</c:v>
                </c:pt>
                <c:pt idx="2">
                  <c:v>1.2645193113628042</c:v>
                </c:pt>
                <c:pt idx="3">
                  <c:v>1.2774097912176812</c:v>
                </c:pt>
                <c:pt idx="4">
                  <c:v>1.2941132207529042</c:v>
                </c:pt>
                <c:pt idx="5">
                  <c:v>1.3116320999203359</c:v>
                </c:pt>
                <c:pt idx="6">
                  <c:v>1.3287280060130384</c:v>
                </c:pt>
                <c:pt idx="7">
                  <c:v>1.3458739307804193</c:v>
                </c:pt>
                <c:pt idx="8">
                  <c:v>1.3634389458562453</c:v>
                </c:pt>
                <c:pt idx="9">
                  <c:v>1.3837940218711287</c:v>
                </c:pt>
                <c:pt idx="10">
                  <c:v>1.407349666176565</c:v>
                </c:pt>
                <c:pt idx="11">
                  <c:v>1.4313530088712814</c:v>
                </c:pt>
                <c:pt idx="12">
                  <c:v>1.4537495245275636</c:v>
                </c:pt>
                <c:pt idx="13">
                  <c:v>1.4748004173520735</c:v>
                </c:pt>
                <c:pt idx="14">
                  <c:v>1.4934748496887345</c:v>
                </c:pt>
                <c:pt idx="15">
                  <c:v>1.5095354005325561</c:v>
                </c:pt>
                <c:pt idx="16">
                  <c:v>1.5195957933823079</c:v>
                </c:pt>
                <c:pt idx="17">
                  <c:v>1.5243074924701496</c:v>
                </c:pt>
                <c:pt idx="18">
                  <c:v>1.5269929294392961</c:v>
                </c:pt>
                <c:pt idx="19">
                  <c:v>1.5277644090877041</c:v>
                </c:pt>
                <c:pt idx="20">
                  <c:v>1.5293338809753063</c:v>
                </c:pt>
                <c:pt idx="21">
                  <c:v>1.5321321949947777</c:v>
                </c:pt>
                <c:pt idx="22">
                  <c:v>1.5365212162526405</c:v>
                </c:pt>
                <c:pt idx="23">
                  <c:v>1.5442172300642429</c:v>
                </c:pt>
                <c:pt idx="24">
                  <c:v>1.5533976126179312</c:v>
                </c:pt>
                <c:pt idx="25">
                  <c:v>1.563953425201567</c:v>
                </c:pt>
                <c:pt idx="26">
                  <c:v>1.5743397059718556</c:v>
                </c:pt>
                <c:pt idx="27">
                  <c:v>1.5829391625357012</c:v>
                </c:pt>
                <c:pt idx="28">
                  <c:v>1.5913843066899587</c:v>
                </c:pt>
                <c:pt idx="29">
                  <c:v>1.5998978262119925</c:v>
                </c:pt>
                <c:pt idx="30">
                  <c:v>1.6072271089620254</c:v>
                </c:pt>
                <c:pt idx="31">
                  <c:v>1.611283107235622</c:v>
                </c:pt>
                <c:pt idx="32">
                  <c:v>1.6123988686701916</c:v>
                </c:pt>
                <c:pt idx="33">
                  <c:v>1.6131099099300834</c:v>
                </c:pt>
                <c:pt idx="34">
                  <c:v>1.6139121803118566</c:v>
                </c:pt>
                <c:pt idx="35">
                  <c:v>1.6160292241970675</c:v>
                </c:pt>
                <c:pt idx="36">
                  <c:v>1.6173224050559836</c:v>
                </c:pt>
                <c:pt idx="37">
                  <c:v>1.6189949966002568</c:v>
                </c:pt>
                <c:pt idx="38">
                  <c:v>1.6220006709789665</c:v>
                </c:pt>
                <c:pt idx="39">
                  <c:v>1.628362656924214</c:v>
                </c:pt>
                <c:pt idx="40">
                  <c:v>1.6387644572305764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5D-4B5B-AE24-53F71F7A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2144"/>
        <c:axId val="47503616"/>
      </c:lineChart>
      <c:catAx>
        <c:axId val="47222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7503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7503616"/>
        <c:scaling>
          <c:orientation val="minMax"/>
          <c:max val="1.7"/>
          <c:min val="1.2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7222144"/>
        <c:crosses val="autoZero"/>
        <c:crossBetween val="midCat"/>
        <c:majorUnit val="0.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Income composition by income level, France 2012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079404104207789E-2"/>
          <c:y val="8.9872924711360963E-2"/>
          <c:w val="0.91985649312432083"/>
          <c:h val="0.80872881767636651"/>
        </c:manualLayout>
      </c:layout>
      <c:areaChart>
        <c:grouping val="stacked"/>
        <c:varyColors val="0"/>
        <c:ser>
          <c:idx val="0"/>
          <c:order val="0"/>
          <c:cat>
            <c:strRef>
              <c:f>DataFigures!$CI$8:$CI$19</c:f>
              <c:strCache>
                <c:ptCount val="12"/>
                <c:pt idx="0">
                  <c:v>P0-30</c:v>
                </c:pt>
                <c:pt idx="1">
                  <c:v>P30-40</c:v>
                </c:pt>
                <c:pt idx="2">
                  <c:v>P40-50</c:v>
                </c:pt>
                <c:pt idx="3">
                  <c:v>P50-60</c:v>
                </c:pt>
                <c:pt idx="4">
                  <c:v>P60-70</c:v>
                </c:pt>
                <c:pt idx="5">
                  <c:v>P70-80</c:v>
                </c:pt>
                <c:pt idx="6">
                  <c:v>P80-90</c:v>
                </c:pt>
                <c:pt idx="7">
                  <c:v>P90-95</c:v>
                </c:pt>
                <c:pt idx="8">
                  <c:v>P95-99</c:v>
                </c:pt>
                <c:pt idx="9">
                  <c:v>P99-99.5</c:v>
                </c:pt>
                <c:pt idx="10">
                  <c:v>P99.5-99.9</c:v>
                </c:pt>
                <c:pt idx="11">
                  <c:v>P99.9-100</c:v>
                </c:pt>
              </c:strCache>
            </c:strRef>
          </c:cat>
          <c:val>
            <c:numRef>
              <c:f>DataFigures!$CY$8:$CY$19</c:f>
              <c:numCache>
                <c:formatCode>0\.0%</c:formatCode>
                <c:ptCount val="12"/>
                <c:pt idx="0">
                  <c:v>0.86249014878843011</c:v>
                </c:pt>
                <c:pt idx="1">
                  <c:v>0.89158598288052859</c:v>
                </c:pt>
                <c:pt idx="2">
                  <c:v>0.88727908524856747</c:v>
                </c:pt>
                <c:pt idx="3">
                  <c:v>0.87807298738795425</c:v>
                </c:pt>
                <c:pt idx="4">
                  <c:v>0.8633279951665167</c:v>
                </c:pt>
                <c:pt idx="5">
                  <c:v>0.8469629397880627</c:v>
                </c:pt>
                <c:pt idx="6">
                  <c:v>0.81079325759942533</c:v>
                </c:pt>
                <c:pt idx="7">
                  <c:v>0.75465028051434313</c:v>
                </c:pt>
                <c:pt idx="8">
                  <c:v>0.6297182458935453</c:v>
                </c:pt>
                <c:pt idx="9">
                  <c:v>0.39345000730496094</c:v>
                </c:pt>
                <c:pt idx="10">
                  <c:v>0.29557981101099429</c:v>
                </c:pt>
                <c:pt idx="11">
                  <c:v>0.16975929950281349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50-4E9A-B1D4-0CFB523FDF94}"/>
            </c:ext>
          </c:extLst>
        </c:ser>
        <c:ser>
          <c:idx val="1"/>
          <c:order val="1"/>
          <c:spPr>
            <a:ln w="25400">
              <a:noFill/>
            </a:ln>
          </c:spPr>
          <c:cat>
            <c:strRef>
              <c:f>DataFigures!$CI$8:$CI$19</c:f>
              <c:strCache>
                <c:ptCount val="12"/>
                <c:pt idx="0">
                  <c:v>P0-30</c:v>
                </c:pt>
                <c:pt idx="1">
                  <c:v>P30-40</c:v>
                </c:pt>
                <c:pt idx="2">
                  <c:v>P40-50</c:v>
                </c:pt>
                <c:pt idx="3">
                  <c:v>P50-60</c:v>
                </c:pt>
                <c:pt idx="4">
                  <c:v>P60-70</c:v>
                </c:pt>
                <c:pt idx="5">
                  <c:v>P70-80</c:v>
                </c:pt>
                <c:pt idx="6">
                  <c:v>P80-90</c:v>
                </c:pt>
                <c:pt idx="7">
                  <c:v>P90-95</c:v>
                </c:pt>
                <c:pt idx="8">
                  <c:v>P95-99</c:v>
                </c:pt>
                <c:pt idx="9">
                  <c:v>P99-99.5</c:v>
                </c:pt>
                <c:pt idx="10">
                  <c:v>P99.5-99.9</c:v>
                </c:pt>
                <c:pt idx="11">
                  <c:v>P99.9-100</c:v>
                </c:pt>
              </c:strCache>
            </c:strRef>
          </c:cat>
          <c:val>
            <c:numRef>
              <c:f>DataFigures!$CZ$8:$CZ$19</c:f>
              <c:numCache>
                <c:formatCode>0\.0%</c:formatCode>
                <c:ptCount val="12"/>
                <c:pt idx="0">
                  <c:v>3.1427755002669519E-2</c:v>
                </c:pt>
                <c:pt idx="1">
                  <c:v>2.1317371261150849E-2</c:v>
                </c:pt>
                <c:pt idx="2">
                  <c:v>2.0481018221220965E-2</c:v>
                </c:pt>
                <c:pt idx="3">
                  <c:v>2.0935327664158159E-2</c:v>
                </c:pt>
                <c:pt idx="4">
                  <c:v>2.2669560636000927E-2</c:v>
                </c:pt>
                <c:pt idx="5">
                  <c:v>2.740284954820189E-2</c:v>
                </c:pt>
                <c:pt idx="6">
                  <c:v>3.9567052419912735E-2</c:v>
                </c:pt>
                <c:pt idx="7">
                  <c:v>6.3830089793653552E-2</c:v>
                </c:pt>
                <c:pt idx="8">
                  <c:v>0.13548220372831535</c:v>
                </c:pt>
                <c:pt idx="9">
                  <c:v>0.18188628099674073</c:v>
                </c:pt>
                <c:pt idx="10">
                  <c:v>0.14581666075142138</c:v>
                </c:pt>
                <c:pt idx="11">
                  <c:v>7.399785638613593E-2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50-4E9A-B1D4-0CFB523FDF94}"/>
            </c:ext>
          </c:extLst>
        </c:ser>
        <c:ser>
          <c:idx val="3"/>
          <c:order val="2"/>
          <c:spPr>
            <a:solidFill>
              <a:srgbClr val="9BBB59"/>
            </a:solidFill>
            <a:ln w="25400">
              <a:noFill/>
            </a:ln>
          </c:spPr>
          <c:cat>
            <c:strRef>
              <c:f>DataFigures!$CI$8:$CI$19</c:f>
              <c:strCache>
                <c:ptCount val="12"/>
                <c:pt idx="0">
                  <c:v>P0-30</c:v>
                </c:pt>
                <c:pt idx="1">
                  <c:v>P30-40</c:v>
                </c:pt>
                <c:pt idx="2">
                  <c:v>P40-50</c:v>
                </c:pt>
                <c:pt idx="3">
                  <c:v>P50-60</c:v>
                </c:pt>
                <c:pt idx="4">
                  <c:v>P60-70</c:v>
                </c:pt>
                <c:pt idx="5">
                  <c:v>P70-80</c:v>
                </c:pt>
                <c:pt idx="6">
                  <c:v>P80-90</c:v>
                </c:pt>
                <c:pt idx="7">
                  <c:v>P90-95</c:v>
                </c:pt>
                <c:pt idx="8">
                  <c:v>P95-99</c:v>
                </c:pt>
                <c:pt idx="9">
                  <c:v>P99-99.5</c:v>
                </c:pt>
                <c:pt idx="10">
                  <c:v>P99.5-99.9</c:v>
                </c:pt>
                <c:pt idx="11">
                  <c:v>P99.9-100</c:v>
                </c:pt>
              </c:strCache>
            </c:strRef>
          </c:cat>
          <c:val>
            <c:numRef>
              <c:f>DataFigures!$DC$8:$DC$19</c:f>
              <c:numCache>
                <c:formatCode>0\.0%</c:formatCode>
                <c:ptCount val="12"/>
                <c:pt idx="0">
                  <c:v>0.10608209224170093</c:v>
                </c:pt>
                <c:pt idx="1">
                  <c:v>8.7096626050590265E-2</c:v>
                </c:pt>
                <c:pt idx="2">
                  <c:v>9.2239863859398252E-2</c:v>
                </c:pt>
                <c:pt idx="3">
                  <c:v>0.10099171662952906</c:v>
                </c:pt>
                <c:pt idx="4">
                  <c:v>0.1140024393301925</c:v>
                </c:pt>
                <c:pt idx="5">
                  <c:v>0.12563421298037319</c:v>
                </c:pt>
                <c:pt idx="6">
                  <c:v>0.14963964631931123</c:v>
                </c:pt>
                <c:pt idx="7">
                  <c:v>0.18151958682317648</c:v>
                </c:pt>
                <c:pt idx="8">
                  <c:v>0.2347995598059622</c:v>
                </c:pt>
                <c:pt idx="9">
                  <c:v>0.42466370959286398</c:v>
                </c:pt>
                <c:pt idx="10">
                  <c:v>0.55860351853301105</c:v>
                </c:pt>
                <c:pt idx="11">
                  <c:v>0.7562428401507032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50-4E9A-B1D4-0CFB523F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91264"/>
        <c:axId val="44092800"/>
      </c:areaChart>
      <c:catAx>
        <c:axId val="4409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092800"/>
        <c:crosses val="autoZero"/>
        <c:auto val="1"/>
        <c:lblAlgn val="ctr"/>
        <c:lblOffset val="100"/>
        <c:tickLblSkip val="1"/>
        <c:noMultiLvlLbl val="0"/>
      </c:catAx>
      <c:valAx>
        <c:axId val="4409280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091264"/>
        <c:crosses val="autoZero"/>
        <c:crossBetween val="midCat"/>
      </c:valAx>
    </c:plotArea>
    <c:plotVisOnly val="1"/>
    <c:dispBlanksAs val="gap"/>
    <c:showDLblsOverMax val="0"/>
  </c:chart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aseline="0"/>
              <a:t>Figure 14: Top 10% share: income vs wealth </a:t>
            </a:r>
            <a:endParaRPr lang="fr-FR" sz="1500" b="0" baseline="0"/>
          </a:p>
        </c:rich>
      </c:tx>
      <c:layout>
        <c:manualLayout>
          <c:xMode val="edge"/>
          <c:yMode val="edge"/>
          <c:x val="0.32281909043506457"/>
          <c:y val="9.9446297223672486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3"/>
          <c:order val="0"/>
          <c:tx>
            <c:v>Top 10% share (capital income)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</c:spPr>
          </c:marker>
          <c:val>
            <c:numRef>
              <c:f>DataFigures!$IX$8:$IX$122</c:f>
              <c:numCache>
                <c:formatCode>General</c:formatCode>
                <c:ptCount val="115"/>
                <c:pt idx="0" formatCode="0%">
                  <c:v>0.93881570195800568</c:v>
                </c:pt>
                <c:pt idx="10" formatCode="0%">
                  <c:v>0.94544820880538727</c:v>
                </c:pt>
                <c:pt idx="15" formatCode="0%">
                  <c:v>0.92448982572204375</c:v>
                </c:pt>
                <c:pt idx="16" formatCode="0%">
                  <c:v>0.92416623210555815</c:v>
                </c:pt>
                <c:pt idx="17" formatCode="0%">
                  <c:v>0.92348399734145903</c:v>
                </c:pt>
                <c:pt idx="18" formatCode="0%">
                  <c:v>0.92983512019759917</c:v>
                </c:pt>
                <c:pt idx="19" formatCode="0%">
                  <c:v>0.93501173352844025</c:v>
                </c:pt>
                <c:pt idx="20" formatCode="0%">
                  <c:v>0.93492770051605012</c:v>
                </c:pt>
                <c:pt idx="21" formatCode="0%">
                  <c:v>0.93800384616500643</c:v>
                </c:pt>
                <c:pt idx="22" formatCode="0%">
                  <c:v>0.93218583678848055</c:v>
                </c:pt>
                <c:pt idx="23" formatCode="0%">
                  <c:v>0.92776561593658236</c:v>
                </c:pt>
                <c:pt idx="24" formatCode="0%">
                  <c:v>0.92656786059982088</c:v>
                </c:pt>
                <c:pt idx="25" formatCode="0%">
                  <c:v>0.9022065482104471</c:v>
                </c:pt>
                <c:pt idx="26" formatCode="0%">
                  <c:v>0.90295601701385286</c:v>
                </c:pt>
                <c:pt idx="27" formatCode="0%">
                  <c:v>0.91455192184097078</c:v>
                </c:pt>
                <c:pt idx="29" formatCode="0%">
                  <c:v>0.92338705873138216</c:v>
                </c:pt>
                <c:pt idx="30" formatCode="0%">
                  <c:v>0.92207808112746981</c:v>
                </c:pt>
                <c:pt idx="31" formatCode="0%">
                  <c:v>0.90560741042739656</c:v>
                </c:pt>
                <c:pt idx="32" formatCode="0%">
                  <c:v>0.89773780917770174</c:v>
                </c:pt>
                <c:pt idx="33" formatCode="0%">
                  <c:v>0.89895726060516146</c:v>
                </c:pt>
                <c:pt idx="35" formatCode="0%">
                  <c:v>0.8983310542071512</c:v>
                </c:pt>
                <c:pt idx="36" formatCode="0%">
                  <c:v>0.89422393655425814</c:v>
                </c:pt>
                <c:pt idx="37" formatCode="0%">
                  <c:v>0.88191206073409822</c:v>
                </c:pt>
                <c:pt idx="38" formatCode="0%">
                  <c:v>0.87439698791152742</c:v>
                </c:pt>
                <c:pt idx="39" formatCode="0%">
                  <c:v>0.88436550712234285</c:v>
                </c:pt>
                <c:pt idx="40" formatCode="0%">
                  <c:v>0.8428840122187784</c:v>
                </c:pt>
                <c:pt idx="41" formatCode="0%">
                  <c:v>0.85127420043594149</c:v>
                </c:pt>
                <c:pt idx="42" formatCode="0%">
                  <c:v>0.8632544956172159</c:v>
                </c:pt>
                <c:pt idx="43" formatCode="0%">
                  <c:v>0.88215906238204744</c:v>
                </c:pt>
                <c:pt idx="44" formatCode="0%">
                  <c:v>0.87678254460937288</c:v>
                </c:pt>
                <c:pt idx="45" formatCode="0%">
                  <c:v>0.85584677075988558</c:v>
                </c:pt>
                <c:pt idx="46" formatCode="0%">
                  <c:v>0.81579274749404695</c:v>
                </c:pt>
                <c:pt idx="47" formatCode="0%">
                  <c:v>0.80619431352264193</c:v>
                </c:pt>
                <c:pt idx="48" formatCode="0%">
                  <c:v>0.8173872909510782</c:v>
                </c:pt>
                <c:pt idx="49" formatCode="0%">
                  <c:v>0.83342797374374178</c:v>
                </c:pt>
                <c:pt idx="50" formatCode="0%">
                  <c:v>0.84067762708312777</c:v>
                </c:pt>
                <c:pt idx="51" formatCode="0%">
                  <c:v>0.81760550355560091</c:v>
                </c:pt>
                <c:pt idx="52" formatCode="0%">
                  <c:v>0.84152150964385775</c:v>
                </c:pt>
                <c:pt idx="53" formatCode="0%">
                  <c:v>0.84670425271636751</c:v>
                </c:pt>
                <c:pt idx="54" formatCode="0%">
                  <c:v>0.82672990178710726</c:v>
                </c:pt>
                <c:pt idx="55" formatCode="0%">
                  <c:v>0.82381481742507723</c:v>
                </c:pt>
                <c:pt idx="56" formatCode="0%">
                  <c:v>0.81753379916793611</c:v>
                </c:pt>
                <c:pt idx="57" formatCode="0%">
                  <c:v>0.8242685279811075</c:v>
                </c:pt>
                <c:pt idx="58" formatCode="0%">
                  <c:v>0.8099257430995157</c:v>
                </c:pt>
                <c:pt idx="59" formatCode="0%">
                  <c:v>0.82542146062499788</c:v>
                </c:pt>
                <c:pt idx="60" formatCode="0%">
                  <c:v>0.82918561315185335</c:v>
                </c:pt>
                <c:pt idx="62" formatCode="0%">
                  <c:v>0.82308871364242342</c:v>
                </c:pt>
                <c:pt idx="64" formatCode="0%">
                  <c:v>0.81270808791763094</c:v>
                </c:pt>
                <c:pt idx="65" formatCode="0%">
                  <c:v>0.82579375123626497</c:v>
                </c:pt>
                <c:pt idx="66" formatCode="0%">
                  <c:v>0.79974723672515657</c:v>
                </c:pt>
                <c:pt idx="67" formatCode="0%">
                  <c:v>0.77751494264251497</c:v>
                </c:pt>
                <c:pt idx="68" formatCode="0%">
                  <c:v>0.76028854465133455</c:v>
                </c:pt>
                <c:pt idx="69" formatCode="0%">
                  <c:v>0.72777433013564852</c:v>
                </c:pt>
                <c:pt idx="70" formatCode="0%">
                  <c:v>0.7109331488609314</c:v>
                </c:pt>
                <c:pt idx="71" formatCode="0%">
                  <c:v>0.70675289630889893</c:v>
                </c:pt>
                <c:pt idx="72" formatCode="0%">
                  <c:v>0.70632851123809814</c:v>
                </c:pt>
                <c:pt idx="73" formatCode="0%">
                  <c:v>0.71835988759994507</c:v>
                </c:pt>
                <c:pt idx="74" formatCode="0%">
                  <c:v>0.73095577955245972</c:v>
                </c:pt>
                <c:pt idx="75" formatCode="0%">
                  <c:v>0.69157689809799194</c:v>
                </c:pt>
                <c:pt idx="76" formatCode="0%">
                  <c:v>0.69027650356292725</c:v>
                </c:pt>
                <c:pt idx="77" formatCode="0%">
                  <c:v>0.69334614276885986</c:v>
                </c:pt>
                <c:pt idx="78" formatCode="0%">
                  <c:v>0.66811519861221313</c:v>
                </c:pt>
                <c:pt idx="79" formatCode="0%">
                  <c:v>0.67413866519927979</c:v>
                </c:pt>
                <c:pt idx="80" formatCode="0%">
                  <c:v>0.68987560272216797</c:v>
                </c:pt>
                <c:pt idx="81" formatCode="0%">
                  <c:v>0.67953246831893921</c:v>
                </c:pt>
                <c:pt idx="82" formatCode="0%">
                  <c:v>0.67219793796539307</c:v>
                </c:pt>
                <c:pt idx="83" formatCode="0%">
                  <c:v>0.66271847486495972</c:v>
                </c:pt>
                <c:pt idx="84" formatCode="0%">
                  <c:v>0.65918481349945068</c:v>
                </c:pt>
                <c:pt idx="85" formatCode="0%">
                  <c:v>0.66154682636260986</c:v>
                </c:pt>
                <c:pt idx="86" formatCode="0%">
                  <c:v>0.67694425582885742</c:v>
                </c:pt>
                <c:pt idx="87" formatCode="0%">
                  <c:v>0.68266582489013672</c:v>
                </c:pt>
                <c:pt idx="88" formatCode="0%">
                  <c:v>0.6825639009475708</c:v>
                </c:pt>
                <c:pt idx="89" formatCode="0%">
                  <c:v>0.69184523820877075</c:v>
                </c:pt>
                <c:pt idx="90" formatCode="0%">
                  <c:v>0.69320738315582275</c:v>
                </c:pt>
                <c:pt idx="91" formatCode="0%">
                  <c:v>0.6937219500541687</c:v>
                </c:pt>
                <c:pt idx="92" formatCode="0%">
                  <c:v>0.67759513854980469</c:v>
                </c:pt>
                <c:pt idx="93" formatCode="0%">
                  <c:v>0.6674187183380127</c:v>
                </c:pt>
                <c:pt idx="94" formatCode="0%">
                  <c:v>0.65752619504928589</c:v>
                </c:pt>
                <c:pt idx="95" formatCode="0%">
                  <c:v>0.651924729347229</c:v>
                </c:pt>
                <c:pt idx="96" formatCode="0%">
                  <c:v>0.67511337995529175</c:v>
                </c:pt>
                <c:pt idx="97" formatCode="0%">
                  <c:v>0.68290126323699951</c:v>
                </c:pt>
                <c:pt idx="98" formatCode="0%">
                  <c:v>0.69130164384841919</c:v>
                </c:pt>
                <c:pt idx="99" formatCode="0%">
                  <c:v>0.69136792421340942</c:v>
                </c:pt>
                <c:pt idx="100" formatCode="0%">
                  <c:v>0.6980820894241333</c:v>
                </c:pt>
                <c:pt idx="101" formatCode="0%">
                  <c:v>0.69880169630050659</c:v>
                </c:pt>
                <c:pt idx="102" formatCode="0%">
                  <c:v>0.68912678956985474</c:v>
                </c:pt>
                <c:pt idx="103" formatCode="0%">
                  <c:v>0.68941044807434082</c:v>
                </c:pt>
                <c:pt idx="104" formatCode="0%">
                  <c:v>0.69246506690979004</c:v>
                </c:pt>
                <c:pt idx="105" formatCode="0%">
                  <c:v>0.69140779972076416</c:v>
                </c:pt>
                <c:pt idx="106" formatCode="0%">
                  <c:v>0.69622623920440674</c:v>
                </c:pt>
                <c:pt idx="107" formatCode="0%">
                  <c:v>0.71086466312408447</c:v>
                </c:pt>
                <c:pt idx="108" formatCode="0%">
                  <c:v>0.707591712474823</c:v>
                </c:pt>
                <c:pt idx="109" formatCode="0%">
                  <c:v>0.67516893148422241</c:v>
                </c:pt>
                <c:pt idx="110" formatCode="0%">
                  <c:v>0.6847192645072937</c:v>
                </c:pt>
                <c:pt idx="111" formatCode="0%">
                  <c:v>0.68946212530136108</c:v>
                </c:pt>
                <c:pt idx="112" formatCode="0%">
                  <c:v>0.66849875450134277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6-4DB8-B73D-F5C6634532A1}"/>
            </c:ext>
          </c:extLst>
        </c:ser>
        <c:ser>
          <c:idx val="1"/>
          <c:order val="1"/>
          <c:tx>
            <c:v>Top 10% share (wealth)</c:v>
          </c:tx>
          <c:spPr>
            <a:ln w="28575">
              <a:solidFill>
                <a:schemeClr val="accent1"/>
              </a:solidFill>
            </a:ln>
          </c:spPr>
          <c:marker>
            <c:symbol val="square"/>
            <c:size val="6"/>
            <c:spPr>
              <a:noFill/>
              <a:ln w="25400">
                <a:solidFill>
                  <a:schemeClr val="accent1"/>
                </a:solidFill>
              </a:ln>
            </c:spPr>
          </c:marker>
          <c:val>
            <c:numRef>
              <c:f>DataFigures!$IY$8:$IY$122</c:f>
              <c:numCache>
                <c:formatCode>0%</c:formatCode>
                <c:ptCount val="115"/>
                <c:pt idx="0">
                  <c:v>0.84054940938949585</c:v>
                </c:pt>
                <c:pt idx="2">
                  <c:v>0.84054940938949585</c:v>
                </c:pt>
                <c:pt idx="3">
                  <c:v>0.85061132907867432</c:v>
                </c:pt>
                <c:pt idx="4">
                  <c:v>0.86332374811172485</c:v>
                </c:pt>
                <c:pt idx="5">
                  <c:v>0.86742174625396729</c:v>
                </c:pt>
                <c:pt idx="7">
                  <c:v>0.84905415773391724</c:v>
                </c:pt>
                <c:pt idx="9">
                  <c:v>0.85404151678085327</c:v>
                </c:pt>
                <c:pt idx="10">
                  <c:v>0.84718191623687744</c:v>
                </c:pt>
                <c:pt idx="11">
                  <c:v>0.85917222499847412</c:v>
                </c:pt>
                <c:pt idx="12">
                  <c:v>0.85663759708404541</c:v>
                </c:pt>
                <c:pt idx="13">
                  <c:v>0.84896749258041382</c:v>
                </c:pt>
                <c:pt idx="14">
                  <c:v>0.84901672601699829</c:v>
                </c:pt>
                <c:pt idx="15">
                  <c:v>0.84622353315353394</c:v>
                </c:pt>
                <c:pt idx="16">
                  <c:v>0.84589993953704834</c:v>
                </c:pt>
                <c:pt idx="17">
                  <c:v>0.84521770477294922</c:v>
                </c:pt>
                <c:pt idx="18">
                  <c:v>0.84156882762908936</c:v>
                </c:pt>
                <c:pt idx="19">
                  <c:v>0.83674544095993042</c:v>
                </c:pt>
                <c:pt idx="20">
                  <c:v>0.82666140794754028</c:v>
                </c:pt>
                <c:pt idx="21">
                  <c:v>0.81973755359649658</c:v>
                </c:pt>
                <c:pt idx="22">
                  <c:v>0.8139195442199707</c:v>
                </c:pt>
                <c:pt idx="23">
                  <c:v>0.80949932336807251</c:v>
                </c:pt>
                <c:pt idx="24">
                  <c:v>0.80830156803131104</c:v>
                </c:pt>
                <c:pt idx="25">
                  <c:v>0.78394025564193726</c:v>
                </c:pt>
                <c:pt idx="26">
                  <c:v>0.78468972444534302</c:v>
                </c:pt>
                <c:pt idx="27">
                  <c:v>0.79628562927246094</c:v>
                </c:pt>
                <c:pt idx="29">
                  <c:v>0.80512076616287231</c:v>
                </c:pt>
                <c:pt idx="30">
                  <c:v>0.80381178855895996</c:v>
                </c:pt>
                <c:pt idx="31">
                  <c:v>0.78734111785888672</c:v>
                </c:pt>
                <c:pt idx="32">
                  <c:v>0.77947151660919189</c:v>
                </c:pt>
                <c:pt idx="33">
                  <c:v>0.78069096803665161</c:v>
                </c:pt>
                <c:pt idx="35">
                  <c:v>0.78006476163864136</c:v>
                </c:pt>
                <c:pt idx="36">
                  <c:v>0.77595764398574829</c:v>
                </c:pt>
                <c:pt idx="37">
                  <c:v>0.76364576816558838</c:v>
                </c:pt>
                <c:pt idx="38">
                  <c:v>0.75613069534301758</c:v>
                </c:pt>
                <c:pt idx="39">
                  <c:v>0.76609921455383301</c:v>
                </c:pt>
                <c:pt idx="40">
                  <c:v>0.72461771965026855</c:v>
                </c:pt>
                <c:pt idx="41">
                  <c:v>0.73300790786743164</c:v>
                </c:pt>
                <c:pt idx="42">
                  <c:v>0.74498820304870605</c:v>
                </c:pt>
                <c:pt idx="43">
                  <c:v>0.7638927698135376</c:v>
                </c:pt>
                <c:pt idx="44">
                  <c:v>0.75851625204086304</c:v>
                </c:pt>
                <c:pt idx="45">
                  <c:v>0.73758047819137573</c:v>
                </c:pt>
                <c:pt idx="46">
                  <c:v>0.69752645492553711</c:v>
                </c:pt>
                <c:pt idx="47">
                  <c:v>0.68792802095413208</c:v>
                </c:pt>
                <c:pt idx="48">
                  <c:v>0.69912099838256836</c:v>
                </c:pt>
                <c:pt idx="49">
                  <c:v>0.71516168117523193</c:v>
                </c:pt>
                <c:pt idx="50">
                  <c:v>0.72241133451461792</c:v>
                </c:pt>
                <c:pt idx="51">
                  <c:v>0.69933921098709106</c:v>
                </c:pt>
                <c:pt idx="52">
                  <c:v>0.7232552170753479</c:v>
                </c:pt>
                <c:pt idx="53">
                  <c:v>0.72843796014785767</c:v>
                </c:pt>
                <c:pt idx="54">
                  <c:v>0.70846360921859741</c:v>
                </c:pt>
                <c:pt idx="55">
                  <c:v>0.70554852485656738</c:v>
                </c:pt>
                <c:pt idx="56">
                  <c:v>0.69926750659942627</c:v>
                </c:pt>
                <c:pt idx="57">
                  <c:v>0.70600223541259766</c:v>
                </c:pt>
                <c:pt idx="58">
                  <c:v>0.69165945053100586</c:v>
                </c:pt>
                <c:pt idx="59">
                  <c:v>0.70715516805648804</c:v>
                </c:pt>
                <c:pt idx="60">
                  <c:v>0.71091932058334351</c:v>
                </c:pt>
                <c:pt idx="62">
                  <c:v>0.70482242107391357</c:v>
                </c:pt>
                <c:pt idx="64">
                  <c:v>0.69444179534912109</c:v>
                </c:pt>
                <c:pt idx="65">
                  <c:v>0.70752745866775513</c:v>
                </c:pt>
                <c:pt idx="66">
                  <c:v>0.68148094415664673</c:v>
                </c:pt>
                <c:pt idx="67">
                  <c:v>0.65924865007400513</c:v>
                </c:pt>
                <c:pt idx="68">
                  <c:v>0.64202225208282471</c:v>
                </c:pt>
                <c:pt idx="69">
                  <c:v>0.60950803756713867</c:v>
                </c:pt>
                <c:pt idx="70">
                  <c:v>0.59266685629242155</c:v>
                </c:pt>
                <c:pt idx="71">
                  <c:v>0.58448707950822698</c:v>
                </c:pt>
                <c:pt idx="72">
                  <c:v>0.58309150966352563</c:v>
                </c:pt>
                <c:pt idx="73">
                  <c:v>0.58106922456784194</c:v>
                </c:pt>
                <c:pt idx="74">
                  <c:v>0.56917506307442101</c:v>
                </c:pt>
                <c:pt idx="75">
                  <c:v>0.56071666932007491</c:v>
                </c:pt>
                <c:pt idx="76">
                  <c:v>0.55240677809690841</c:v>
                </c:pt>
                <c:pt idx="77">
                  <c:v>0.54380243325233635</c:v>
                </c:pt>
                <c:pt idx="78">
                  <c:v>0.53553081774201361</c:v>
                </c:pt>
                <c:pt idx="79">
                  <c:v>0.52915984090429369</c:v>
                </c:pt>
                <c:pt idx="80">
                  <c:v>0.52732033535154887</c:v>
                </c:pt>
                <c:pt idx="81">
                  <c:v>0.52092818190356294</c:v>
                </c:pt>
                <c:pt idx="82">
                  <c:v>0.51575863940533218</c:v>
                </c:pt>
                <c:pt idx="83">
                  <c:v>0.51512013682962099</c:v>
                </c:pt>
                <c:pt idx="84">
                  <c:v>0.51701308729642603</c:v>
                </c:pt>
                <c:pt idx="85">
                  <c:v>0.52091053184841074</c:v>
                </c:pt>
                <c:pt idx="86">
                  <c:v>0.527306035528607</c:v>
                </c:pt>
                <c:pt idx="87">
                  <c:v>0.52893733179529723</c:v>
                </c:pt>
                <c:pt idx="88">
                  <c:v>0.5315129273725534</c:v>
                </c:pt>
                <c:pt idx="89">
                  <c:v>0.53614448353350852</c:v>
                </c:pt>
                <c:pt idx="90">
                  <c:v>0.5336014287336005</c:v>
                </c:pt>
                <c:pt idx="91">
                  <c:v>0.53986072892507408</c:v>
                </c:pt>
                <c:pt idx="92">
                  <c:v>0.53809476230302544</c:v>
                </c:pt>
                <c:pt idx="93">
                  <c:v>0.54564767782072621</c:v>
                </c:pt>
                <c:pt idx="94">
                  <c:v>0.54985377938030133</c:v>
                </c:pt>
                <c:pt idx="95">
                  <c:v>0.55182598156116558</c:v>
                </c:pt>
                <c:pt idx="96">
                  <c:v>0.58183742632145796</c:v>
                </c:pt>
                <c:pt idx="97">
                  <c:v>0.59659050790875656</c:v>
                </c:pt>
                <c:pt idx="98">
                  <c:v>0.60758857422791235</c:v>
                </c:pt>
                <c:pt idx="99">
                  <c:v>0.6148975717249523</c:v>
                </c:pt>
                <c:pt idx="100">
                  <c:v>0.61772336864716304</c:v>
                </c:pt>
                <c:pt idx="101">
                  <c:v>0.60835525419546455</c:v>
                </c:pt>
                <c:pt idx="102">
                  <c:v>0.59163128627473682</c:v>
                </c:pt>
                <c:pt idx="103">
                  <c:v>0.58070254312773395</c:v>
                </c:pt>
                <c:pt idx="104">
                  <c:v>0.56861625604047772</c:v>
                </c:pt>
                <c:pt idx="105">
                  <c:v>0.56204121554474451</c:v>
                </c:pt>
                <c:pt idx="106">
                  <c:v>0.56450279355038036</c:v>
                </c:pt>
                <c:pt idx="107">
                  <c:v>0.56943159592161963</c:v>
                </c:pt>
                <c:pt idx="108">
                  <c:v>0.5629768751160007</c:v>
                </c:pt>
                <c:pt idx="109">
                  <c:v>0.56810478866901826</c:v>
                </c:pt>
                <c:pt idx="110">
                  <c:v>0.57983529956743851</c:v>
                </c:pt>
                <c:pt idx="111">
                  <c:v>0.57127309215291877</c:v>
                </c:pt>
                <c:pt idx="112">
                  <c:v>0.56639757415166292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6-4DB8-B73D-F5C6634532A1}"/>
            </c:ext>
          </c:extLst>
        </c:ser>
        <c:ser>
          <c:idx val="2"/>
          <c:order val="2"/>
          <c:tx>
            <c:v>Top 10% share (total income)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Ref>
              <c:f>DataFigures!$IZ$8:$IZ$122</c:f>
              <c:numCache>
                <c:formatCode>0%</c:formatCode>
                <c:ptCount val="115"/>
                <c:pt idx="0">
                  <c:v>0.49835765361785889</c:v>
                </c:pt>
                <c:pt idx="10">
                  <c:v>0.51516216993331909</c:v>
                </c:pt>
                <c:pt idx="15">
                  <c:v>0.47789150476455688</c:v>
                </c:pt>
                <c:pt idx="16">
                  <c:v>0.5000728964805603</c:v>
                </c:pt>
                <c:pt idx="17">
                  <c:v>0.49264511466026306</c:v>
                </c:pt>
                <c:pt idx="18">
                  <c:v>0.46339496970176697</c:v>
                </c:pt>
                <c:pt idx="19">
                  <c:v>0.47216060757637024</c:v>
                </c:pt>
                <c:pt idx="20">
                  <c:v>0.46171119809150696</c:v>
                </c:pt>
                <c:pt idx="21">
                  <c:v>0.44891873002052307</c:v>
                </c:pt>
                <c:pt idx="22">
                  <c:v>0.46414044499397278</c:v>
                </c:pt>
                <c:pt idx="23">
                  <c:v>0.48227185010910034</c:v>
                </c:pt>
                <c:pt idx="24">
                  <c:v>0.46355962753295898</c:v>
                </c:pt>
                <c:pt idx="25">
                  <c:v>0.45647567510604858</c:v>
                </c:pt>
                <c:pt idx="26">
                  <c:v>0.44836485385894775</c:v>
                </c:pt>
                <c:pt idx="27">
                  <c:v>0.46268936991691589</c:v>
                </c:pt>
                <c:pt idx="28">
                  <c:v>0.46273127198219299</c:v>
                </c:pt>
                <c:pt idx="29">
                  <c:v>0.44917073845863342</c:v>
                </c:pt>
                <c:pt idx="30">
                  <c:v>0.42655006051063538</c:v>
                </c:pt>
                <c:pt idx="31">
                  <c:v>0.42482703924179077</c:v>
                </c:pt>
                <c:pt idx="32">
                  <c:v>0.44769152998924255</c:v>
                </c:pt>
                <c:pt idx="33">
                  <c:v>0.46641415357589722</c:v>
                </c:pt>
                <c:pt idx="34">
                  <c:v>0.47245445847511292</c:v>
                </c:pt>
                <c:pt idx="35">
                  <c:v>0.48250019550323486</c:v>
                </c:pt>
                <c:pt idx="36">
                  <c:v>0.45548292994499207</c:v>
                </c:pt>
                <c:pt idx="37">
                  <c:v>0.44855070114135742</c:v>
                </c:pt>
                <c:pt idx="38">
                  <c:v>0.43643784523010254</c:v>
                </c:pt>
                <c:pt idx="39">
                  <c:v>0.40875500440597534</c:v>
                </c:pt>
                <c:pt idx="40">
                  <c:v>0.4191022515296936</c:v>
                </c:pt>
                <c:pt idx="41">
                  <c:v>0.40780439972877502</c:v>
                </c:pt>
                <c:pt idx="42">
                  <c:v>0.37911558151245117</c:v>
                </c:pt>
                <c:pt idx="43">
                  <c:v>0.3440110981464386</c:v>
                </c:pt>
                <c:pt idx="44">
                  <c:v>0.31973662972450256</c:v>
                </c:pt>
                <c:pt idx="45">
                  <c:v>0.30798494815826416</c:v>
                </c:pt>
                <c:pt idx="46">
                  <c:v>0.34163081645965576</c:v>
                </c:pt>
                <c:pt idx="47">
                  <c:v>0.35302260518074036</c:v>
                </c:pt>
                <c:pt idx="48">
                  <c:v>0.3353334367275238</c:v>
                </c:pt>
                <c:pt idx="49">
                  <c:v>0.33676746487617493</c:v>
                </c:pt>
                <c:pt idx="50">
                  <c:v>0.33639621734619141</c:v>
                </c:pt>
                <c:pt idx="51">
                  <c:v>0.34570753574371338</c:v>
                </c:pt>
                <c:pt idx="52">
                  <c:v>0.35169312357902527</c:v>
                </c:pt>
                <c:pt idx="53">
                  <c:v>0.34916535019874573</c:v>
                </c:pt>
                <c:pt idx="54">
                  <c:v>0.35602730512619019</c:v>
                </c:pt>
                <c:pt idx="55">
                  <c:v>0.36318758130073547</c:v>
                </c:pt>
                <c:pt idx="56">
                  <c:v>0.35905659198760986</c:v>
                </c:pt>
                <c:pt idx="57">
                  <c:v>0.36453136801719666</c:v>
                </c:pt>
                <c:pt idx="58">
                  <c:v>0.35445719957351685</c:v>
                </c:pt>
                <c:pt idx="59">
                  <c:v>0.37545871734619141</c:v>
                </c:pt>
                <c:pt idx="60">
                  <c:v>0.37709328532218933</c:v>
                </c:pt>
                <c:pt idx="61">
                  <c:v>0.38179731369018555</c:v>
                </c:pt>
                <c:pt idx="62">
                  <c:v>0.37026607990264893</c:v>
                </c:pt>
                <c:pt idx="63">
                  <c:v>0.37105217576026917</c:v>
                </c:pt>
                <c:pt idx="64">
                  <c:v>0.37572166323661804</c:v>
                </c:pt>
                <c:pt idx="65">
                  <c:v>0.38037815690040588</c:v>
                </c:pt>
                <c:pt idx="66">
                  <c:v>0.37046769261360168</c:v>
                </c:pt>
                <c:pt idx="67">
                  <c:v>0.36907988786697388</c:v>
                </c:pt>
                <c:pt idx="68">
                  <c:v>0.35577982664108276</c:v>
                </c:pt>
                <c:pt idx="69">
                  <c:v>0.34693184494972229</c:v>
                </c:pt>
                <c:pt idx="70">
                  <c:v>0.34210222959518433</c:v>
                </c:pt>
                <c:pt idx="71">
                  <c:v>0.34018602967262268</c:v>
                </c:pt>
                <c:pt idx="72">
                  <c:v>0.33615595102310181</c:v>
                </c:pt>
                <c:pt idx="73">
                  <c:v>0.34136134386062622</c:v>
                </c:pt>
                <c:pt idx="74">
                  <c:v>0.33295139670372009</c:v>
                </c:pt>
                <c:pt idx="75">
                  <c:v>0.33273038268089294</c:v>
                </c:pt>
                <c:pt idx="76">
                  <c:v>0.33025664091110229</c:v>
                </c:pt>
                <c:pt idx="77">
                  <c:v>0.31419423222541809</c:v>
                </c:pt>
                <c:pt idx="78">
                  <c:v>0.31139469146728516</c:v>
                </c:pt>
                <c:pt idx="79">
                  <c:v>0.31570827960968018</c:v>
                </c:pt>
                <c:pt idx="80">
                  <c:v>0.30988854169845581</c:v>
                </c:pt>
                <c:pt idx="81">
                  <c:v>0.30689170956611633</c:v>
                </c:pt>
                <c:pt idx="82">
                  <c:v>0.29945990443229675</c:v>
                </c:pt>
                <c:pt idx="83">
                  <c:v>0.30169790983200073</c:v>
                </c:pt>
                <c:pt idx="84">
                  <c:v>0.30325156450271606</c:v>
                </c:pt>
                <c:pt idx="85">
                  <c:v>0.31094852089881897</c:v>
                </c:pt>
                <c:pt idx="86">
                  <c:v>0.31957146525382996</c:v>
                </c:pt>
                <c:pt idx="87">
                  <c:v>0.32832926511764526</c:v>
                </c:pt>
                <c:pt idx="88">
                  <c:v>0.33563140034675598</c:v>
                </c:pt>
                <c:pt idx="89">
                  <c:v>0.33691000938415527</c:v>
                </c:pt>
                <c:pt idx="90">
                  <c:v>0.33329480886459351</c:v>
                </c:pt>
                <c:pt idx="91">
                  <c:v>0.33192923665046692</c:v>
                </c:pt>
                <c:pt idx="92">
                  <c:v>0.32683458924293518</c:v>
                </c:pt>
                <c:pt idx="93">
                  <c:v>0.32972455024719238</c:v>
                </c:pt>
                <c:pt idx="94">
                  <c:v>0.32811620831489563</c:v>
                </c:pt>
                <c:pt idx="95">
                  <c:v>0.32589352130889893</c:v>
                </c:pt>
                <c:pt idx="96">
                  <c:v>0.33022633194923401</c:v>
                </c:pt>
                <c:pt idx="97">
                  <c:v>0.33334729075431824</c:v>
                </c:pt>
                <c:pt idx="98">
                  <c:v>0.33585852384567261</c:v>
                </c:pt>
                <c:pt idx="99">
                  <c:v>0.33646884560585022</c:v>
                </c:pt>
                <c:pt idx="100">
                  <c:v>0.34058529138565063</c:v>
                </c:pt>
                <c:pt idx="101">
                  <c:v>0.34340500831604004</c:v>
                </c:pt>
                <c:pt idx="102">
                  <c:v>0.33623400330543518</c:v>
                </c:pt>
                <c:pt idx="103">
                  <c:v>0.3360389769077301</c:v>
                </c:pt>
                <c:pt idx="104">
                  <c:v>0.33907976746559143</c:v>
                </c:pt>
                <c:pt idx="105">
                  <c:v>0.33678248524665833</c:v>
                </c:pt>
                <c:pt idx="106">
                  <c:v>0.33721807599067688</c:v>
                </c:pt>
                <c:pt idx="107">
                  <c:v>0.34601250290870667</c:v>
                </c:pt>
                <c:pt idx="108">
                  <c:v>0.34257248044013977</c:v>
                </c:pt>
                <c:pt idx="109">
                  <c:v>0.3235701322555542</c:v>
                </c:pt>
                <c:pt idx="110">
                  <c:v>0.32657784223556519</c:v>
                </c:pt>
                <c:pt idx="111">
                  <c:v>0.33654263615608215</c:v>
                </c:pt>
                <c:pt idx="112">
                  <c:v>0.32960525155067444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4E6-4DB8-B73D-F5C6634532A1}"/>
            </c:ext>
          </c:extLst>
        </c:ser>
        <c:ser>
          <c:idx val="0"/>
          <c:order val="3"/>
          <c:tx>
            <c:v>Top 10% share (labor income)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6"/>
            <c:spPr>
              <a:noFill/>
              <a:ln w="25400">
                <a:solidFill>
                  <a:srgbClr val="00B050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Ref>
              <c:f>DataFigures!$JA$8:$JA$122</c:f>
              <c:numCache>
                <c:formatCode>0%</c:formatCode>
                <c:ptCount val="115"/>
                <c:pt idx="0">
                  <c:v>0.28173967510214293</c:v>
                </c:pt>
                <c:pt idx="10">
                  <c:v>0.28909875553132924</c:v>
                </c:pt>
                <c:pt idx="15">
                  <c:v>0.25429517780735644</c:v>
                </c:pt>
                <c:pt idx="16">
                  <c:v>0.24548417367204464</c:v>
                </c:pt>
                <c:pt idx="17">
                  <c:v>0.24065092104658659</c:v>
                </c:pt>
                <c:pt idx="18">
                  <c:v>0.23743901542330181</c:v>
                </c:pt>
                <c:pt idx="19">
                  <c:v>0.23714723011258529</c:v>
                </c:pt>
                <c:pt idx="20">
                  <c:v>0.24404202618029811</c:v>
                </c:pt>
                <c:pt idx="21">
                  <c:v>0.23743256993621795</c:v>
                </c:pt>
                <c:pt idx="22">
                  <c:v>0.25926675238609542</c:v>
                </c:pt>
                <c:pt idx="23">
                  <c:v>0.27070846948803823</c:v>
                </c:pt>
                <c:pt idx="24">
                  <c:v>0.26530895354936779</c:v>
                </c:pt>
                <c:pt idx="25">
                  <c:v>0.27998138890278851</c:v>
                </c:pt>
                <c:pt idx="26">
                  <c:v>0.2661947678255851</c:v>
                </c:pt>
                <c:pt idx="27">
                  <c:v>0.29328591233100243</c:v>
                </c:pt>
                <c:pt idx="28">
                  <c:v>0.2936538652740609</c:v>
                </c:pt>
                <c:pt idx="29">
                  <c:v>0.29231569136726543</c:v>
                </c:pt>
                <c:pt idx="30">
                  <c:v>0.29594960830976119</c:v>
                </c:pt>
                <c:pt idx="31">
                  <c:v>0.30023240054933475</c:v>
                </c:pt>
                <c:pt idx="32">
                  <c:v>0.31080588148014227</c:v>
                </c:pt>
                <c:pt idx="33">
                  <c:v>0.30238779216757661</c:v>
                </c:pt>
                <c:pt idx="34">
                  <c:v>0.2964867234898178</c:v>
                </c:pt>
                <c:pt idx="35">
                  <c:v>0.29407533254988588</c:v>
                </c:pt>
                <c:pt idx="36">
                  <c:v>0.26676086690086437</c:v>
                </c:pt>
                <c:pt idx="37">
                  <c:v>0.26166414151514128</c:v>
                </c:pt>
                <c:pt idx="38">
                  <c:v>0.27072056846194703</c:v>
                </c:pt>
                <c:pt idx="39">
                  <c:v>0.24424268470680277</c:v>
                </c:pt>
                <c:pt idx="40">
                  <c:v>0.25060268272106007</c:v>
                </c:pt>
                <c:pt idx="41">
                  <c:v>0.24700723478003375</c:v>
                </c:pt>
                <c:pt idx="42">
                  <c:v>0.23195871472541452</c:v>
                </c:pt>
                <c:pt idx="43">
                  <c:v>0.2251506202486985</c:v>
                </c:pt>
                <c:pt idx="44">
                  <c:v>0.21939794529372092</c:v>
                </c:pt>
                <c:pt idx="45">
                  <c:v>0.24287438147443194</c:v>
                </c:pt>
                <c:pt idx="46">
                  <c:v>0.25669400054074776</c:v>
                </c:pt>
                <c:pt idx="47">
                  <c:v>0.29765002015469777</c:v>
                </c:pt>
                <c:pt idx="48">
                  <c:v>0.26991643192220127</c:v>
                </c:pt>
                <c:pt idx="49">
                  <c:v>0.29807113551169495</c:v>
                </c:pt>
                <c:pt idx="50">
                  <c:v>0.29636576089036287</c:v>
                </c:pt>
                <c:pt idx="51">
                  <c:v>0.29485485179837678</c:v>
                </c:pt>
                <c:pt idx="52">
                  <c:v>0.2748548870798338</c:v>
                </c:pt>
                <c:pt idx="53">
                  <c:v>0.28158039884859326</c:v>
                </c:pt>
                <c:pt idx="54">
                  <c:v>0.28442577474260061</c:v>
                </c:pt>
                <c:pt idx="55">
                  <c:v>0.28058047090548593</c:v>
                </c:pt>
                <c:pt idx="56">
                  <c:v>0.28746688116626989</c:v>
                </c:pt>
                <c:pt idx="57">
                  <c:v>0.30353345940545784</c:v>
                </c:pt>
                <c:pt idx="58">
                  <c:v>0.29589301653724837</c:v>
                </c:pt>
                <c:pt idx="59">
                  <c:v>0.29171784834511638</c:v>
                </c:pt>
                <c:pt idx="60">
                  <c:v>0.30277687794234187</c:v>
                </c:pt>
                <c:pt idx="61">
                  <c:v>0.30248813590892121</c:v>
                </c:pt>
                <c:pt idx="62">
                  <c:v>0.30090104292183972</c:v>
                </c:pt>
                <c:pt idx="63">
                  <c:v>0.30967346377577043</c:v>
                </c:pt>
                <c:pt idx="64">
                  <c:v>0.31130811825382904</c:v>
                </c:pt>
                <c:pt idx="65">
                  <c:v>0.31362554070651205</c:v>
                </c:pt>
                <c:pt idx="66">
                  <c:v>0.31363171296632042</c:v>
                </c:pt>
                <c:pt idx="67">
                  <c:v>0.30867697852630854</c:v>
                </c:pt>
                <c:pt idx="68">
                  <c:v>0.30346774068661203</c:v>
                </c:pt>
                <c:pt idx="69">
                  <c:v>0.30283325860198518</c:v>
                </c:pt>
                <c:pt idx="70">
                  <c:v>0.30722597241401672</c:v>
                </c:pt>
                <c:pt idx="71">
                  <c:v>0.30391508340835571</c:v>
                </c:pt>
                <c:pt idx="72">
                  <c:v>0.30221965909004211</c:v>
                </c:pt>
                <c:pt idx="73">
                  <c:v>0.29919248819351196</c:v>
                </c:pt>
                <c:pt idx="74">
                  <c:v>0.29555153846740723</c:v>
                </c:pt>
                <c:pt idx="75">
                  <c:v>0.29234156012535095</c:v>
                </c:pt>
                <c:pt idx="76">
                  <c:v>0.28735983371734619</c:v>
                </c:pt>
                <c:pt idx="77">
                  <c:v>0.28286150097846985</c:v>
                </c:pt>
                <c:pt idx="78">
                  <c:v>0.27933627367019653</c:v>
                </c:pt>
                <c:pt idx="79">
                  <c:v>0.27530273795127869</c:v>
                </c:pt>
                <c:pt idx="80">
                  <c:v>0.27541106939315796</c:v>
                </c:pt>
                <c:pt idx="81">
                  <c:v>0.27507355809211731</c:v>
                </c:pt>
                <c:pt idx="82">
                  <c:v>0.27613425254821777</c:v>
                </c:pt>
                <c:pt idx="83">
                  <c:v>0.27694615721702576</c:v>
                </c:pt>
                <c:pt idx="84">
                  <c:v>0.27721011638641357</c:v>
                </c:pt>
                <c:pt idx="85">
                  <c:v>0.27765220403671265</c:v>
                </c:pt>
                <c:pt idx="86">
                  <c:v>0.27797809243202209</c:v>
                </c:pt>
                <c:pt idx="87">
                  <c:v>0.27751004695892334</c:v>
                </c:pt>
                <c:pt idx="88">
                  <c:v>0.27703371644020081</c:v>
                </c:pt>
                <c:pt idx="89">
                  <c:v>0.27827140688896179</c:v>
                </c:pt>
                <c:pt idx="90">
                  <c:v>0.27758830785751343</c:v>
                </c:pt>
                <c:pt idx="91">
                  <c:v>0.26991724967956543</c:v>
                </c:pt>
                <c:pt idx="92">
                  <c:v>0.27448278665542603</c:v>
                </c:pt>
                <c:pt idx="93">
                  <c:v>0.27028599381446838</c:v>
                </c:pt>
                <c:pt idx="94">
                  <c:v>0.26989477872848511</c:v>
                </c:pt>
                <c:pt idx="95">
                  <c:v>0.26861804723739624</c:v>
                </c:pt>
                <c:pt idx="96">
                  <c:v>0.26852670311927795</c:v>
                </c:pt>
                <c:pt idx="97">
                  <c:v>0.26658543944358826</c:v>
                </c:pt>
                <c:pt idx="98">
                  <c:v>0.26667195558547974</c:v>
                </c:pt>
                <c:pt idx="99">
                  <c:v>0.26905807852745056</c:v>
                </c:pt>
                <c:pt idx="100">
                  <c:v>0.26960411667823792</c:v>
                </c:pt>
                <c:pt idx="101">
                  <c:v>0.26921150088310242</c:v>
                </c:pt>
                <c:pt idx="102">
                  <c:v>0.26787123084068298</c:v>
                </c:pt>
                <c:pt idx="103">
                  <c:v>0.26925119757652283</c:v>
                </c:pt>
                <c:pt idx="104">
                  <c:v>0.26937565207481384</c:v>
                </c:pt>
                <c:pt idx="105">
                  <c:v>0.26912406086921692</c:v>
                </c:pt>
                <c:pt idx="106">
                  <c:v>0.27056530117988586</c:v>
                </c:pt>
                <c:pt idx="107">
                  <c:v>0.2710917592048645</c:v>
                </c:pt>
                <c:pt idx="108">
                  <c:v>0.27079486846923828</c:v>
                </c:pt>
                <c:pt idx="109">
                  <c:v>0.26691257953643799</c:v>
                </c:pt>
                <c:pt idx="110">
                  <c:v>0.268816739320755</c:v>
                </c:pt>
                <c:pt idx="111">
                  <c:v>0.26801574230194092</c:v>
                </c:pt>
                <c:pt idx="112">
                  <c:v>0.26640212535858154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4E6-4DB8-B73D-F5C66345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2048"/>
        <c:axId val="44172416"/>
      </c:lineChart>
      <c:catAx>
        <c:axId val="4416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17241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4172416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162048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3971122025298677"/>
          <c:y val="6.9034206090092393E-2"/>
          <c:w val="0.31720389048358921"/>
          <c:h val="0.194070659866703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10% share: total income vs labour vs capital income vs wealth </a:t>
            </a:r>
            <a:endParaRPr lang="fr-FR" sz="1400" b="0" baseline="0"/>
          </a:p>
        </c:rich>
      </c:tx>
      <c:layout>
        <c:manualLayout>
          <c:xMode val="edge"/>
          <c:yMode val="edge"/>
          <c:x val="0.16137123745819401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3"/>
          <c:order val="0"/>
          <c:tx>
            <c:v>Top 10% share (capital income)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</c:spPr>
          </c:marker>
          <c:val>
            <c:numRef>
              <c:f>DataFigures!$IX$8:$IX$122</c:f>
              <c:numCache>
                <c:formatCode>General</c:formatCode>
                <c:ptCount val="115"/>
                <c:pt idx="0" formatCode="0%">
                  <c:v>0.93881570195800568</c:v>
                </c:pt>
                <c:pt idx="10" formatCode="0%">
                  <c:v>0.94544820880538727</c:v>
                </c:pt>
                <c:pt idx="15" formatCode="0%">
                  <c:v>0.92448982572204375</c:v>
                </c:pt>
                <c:pt idx="16" formatCode="0%">
                  <c:v>0.92416623210555815</c:v>
                </c:pt>
                <c:pt idx="17" formatCode="0%">
                  <c:v>0.92348399734145903</c:v>
                </c:pt>
                <c:pt idx="18" formatCode="0%">
                  <c:v>0.92983512019759917</c:v>
                </c:pt>
                <c:pt idx="19" formatCode="0%">
                  <c:v>0.93501173352844025</c:v>
                </c:pt>
                <c:pt idx="20" formatCode="0%">
                  <c:v>0.93492770051605012</c:v>
                </c:pt>
                <c:pt idx="21" formatCode="0%">
                  <c:v>0.93800384616500643</c:v>
                </c:pt>
                <c:pt idx="22" formatCode="0%">
                  <c:v>0.93218583678848055</c:v>
                </c:pt>
                <c:pt idx="23" formatCode="0%">
                  <c:v>0.92776561593658236</c:v>
                </c:pt>
                <c:pt idx="24" formatCode="0%">
                  <c:v>0.92656786059982088</c:v>
                </c:pt>
                <c:pt idx="25" formatCode="0%">
                  <c:v>0.9022065482104471</c:v>
                </c:pt>
                <c:pt idx="26" formatCode="0%">
                  <c:v>0.90295601701385286</c:v>
                </c:pt>
                <c:pt idx="27" formatCode="0%">
                  <c:v>0.91455192184097078</c:v>
                </c:pt>
                <c:pt idx="29" formatCode="0%">
                  <c:v>0.92338705873138216</c:v>
                </c:pt>
                <c:pt idx="30" formatCode="0%">
                  <c:v>0.92207808112746981</c:v>
                </c:pt>
                <c:pt idx="31" formatCode="0%">
                  <c:v>0.90560741042739656</c:v>
                </c:pt>
                <c:pt idx="32" formatCode="0%">
                  <c:v>0.89773780917770174</c:v>
                </c:pt>
                <c:pt idx="33" formatCode="0%">
                  <c:v>0.89895726060516146</c:v>
                </c:pt>
                <c:pt idx="35" formatCode="0%">
                  <c:v>0.8983310542071512</c:v>
                </c:pt>
                <c:pt idx="36" formatCode="0%">
                  <c:v>0.89422393655425814</c:v>
                </c:pt>
                <c:pt idx="37" formatCode="0%">
                  <c:v>0.88191206073409822</c:v>
                </c:pt>
                <c:pt idx="38" formatCode="0%">
                  <c:v>0.87439698791152742</c:v>
                </c:pt>
                <c:pt idx="39" formatCode="0%">
                  <c:v>0.88436550712234285</c:v>
                </c:pt>
                <c:pt idx="40" formatCode="0%">
                  <c:v>0.8428840122187784</c:v>
                </c:pt>
                <c:pt idx="41" formatCode="0%">
                  <c:v>0.85127420043594149</c:v>
                </c:pt>
                <c:pt idx="42" formatCode="0%">
                  <c:v>0.8632544956172159</c:v>
                </c:pt>
                <c:pt idx="43" formatCode="0%">
                  <c:v>0.88215906238204744</c:v>
                </c:pt>
                <c:pt idx="44" formatCode="0%">
                  <c:v>0.87678254460937288</c:v>
                </c:pt>
                <c:pt idx="45" formatCode="0%">
                  <c:v>0.85584677075988558</c:v>
                </c:pt>
                <c:pt idx="46" formatCode="0%">
                  <c:v>0.81579274749404695</c:v>
                </c:pt>
                <c:pt idx="47" formatCode="0%">
                  <c:v>0.80619431352264193</c:v>
                </c:pt>
                <c:pt idx="48" formatCode="0%">
                  <c:v>0.8173872909510782</c:v>
                </c:pt>
                <c:pt idx="49" formatCode="0%">
                  <c:v>0.83342797374374178</c:v>
                </c:pt>
                <c:pt idx="50" formatCode="0%">
                  <c:v>0.84067762708312777</c:v>
                </c:pt>
                <c:pt idx="51" formatCode="0%">
                  <c:v>0.81760550355560091</c:v>
                </c:pt>
                <c:pt idx="52" formatCode="0%">
                  <c:v>0.84152150964385775</c:v>
                </c:pt>
                <c:pt idx="53" formatCode="0%">
                  <c:v>0.84670425271636751</c:v>
                </c:pt>
                <c:pt idx="54" formatCode="0%">
                  <c:v>0.82672990178710726</c:v>
                </c:pt>
                <c:pt idx="55" formatCode="0%">
                  <c:v>0.82381481742507723</c:v>
                </c:pt>
                <c:pt idx="56" formatCode="0%">
                  <c:v>0.81753379916793611</c:v>
                </c:pt>
                <c:pt idx="57" formatCode="0%">
                  <c:v>0.8242685279811075</c:v>
                </c:pt>
                <c:pt idx="58" formatCode="0%">
                  <c:v>0.8099257430995157</c:v>
                </c:pt>
                <c:pt idx="59" formatCode="0%">
                  <c:v>0.82542146062499788</c:v>
                </c:pt>
                <c:pt idx="60" formatCode="0%">
                  <c:v>0.82918561315185335</c:v>
                </c:pt>
                <c:pt idx="62" formatCode="0%">
                  <c:v>0.82308871364242342</c:v>
                </c:pt>
                <c:pt idx="64" formatCode="0%">
                  <c:v>0.81270808791763094</c:v>
                </c:pt>
                <c:pt idx="65" formatCode="0%">
                  <c:v>0.82579375123626497</c:v>
                </c:pt>
                <c:pt idx="66" formatCode="0%">
                  <c:v>0.79974723672515657</c:v>
                </c:pt>
                <c:pt idx="67" formatCode="0%">
                  <c:v>0.77751494264251497</c:v>
                </c:pt>
                <c:pt idx="68" formatCode="0%">
                  <c:v>0.76028854465133455</c:v>
                </c:pt>
                <c:pt idx="69" formatCode="0%">
                  <c:v>0.72777433013564852</c:v>
                </c:pt>
                <c:pt idx="70" formatCode="0%">
                  <c:v>0.7109331488609314</c:v>
                </c:pt>
                <c:pt idx="71" formatCode="0%">
                  <c:v>0.70675289630889893</c:v>
                </c:pt>
                <c:pt idx="72" formatCode="0%">
                  <c:v>0.70632851123809814</c:v>
                </c:pt>
                <c:pt idx="73" formatCode="0%">
                  <c:v>0.71835988759994507</c:v>
                </c:pt>
                <c:pt idx="74" formatCode="0%">
                  <c:v>0.73095577955245972</c:v>
                </c:pt>
                <c:pt idx="75" formatCode="0%">
                  <c:v>0.69157689809799194</c:v>
                </c:pt>
                <c:pt idx="76" formatCode="0%">
                  <c:v>0.69027650356292725</c:v>
                </c:pt>
                <c:pt idx="77" formatCode="0%">
                  <c:v>0.69334614276885986</c:v>
                </c:pt>
                <c:pt idx="78" formatCode="0%">
                  <c:v>0.66811519861221313</c:v>
                </c:pt>
                <c:pt idx="79" formatCode="0%">
                  <c:v>0.67413866519927979</c:v>
                </c:pt>
                <c:pt idx="80" formatCode="0%">
                  <c:v>0.68987560272216797</c:v>
                </c:pt>
                <c:pt idx="81" formatCode="0%">
                  <c:v>0.67953246831893921</c:v>
                </c:pt>
                <c:pt idx="82" formatCode="0%">
                  <c:v>0.67219793796539307</c:v>
                </c:pt>
                <c:pt idx="83" formatCode="0%">
                  <c:v>0.66271847486495972</c:v>
                </c:pt>
                <c:pt idx="84" formatCode="0%">
                  <c:v>0.65918481349945068</c:v>
                </c:pt>
                <c:pt idx="85" formatCode="0%">
                  <c:v>0.66154682636260986</c:v>
                </c:pt>
                <c:pt idx="86" formatCode="0%">
                  <c:v>0.67694425582885742</c:v>
                </c:pt>
                <c:pt idx="87" formatCode="0%">
                  <c:v>0.68266582489013672</c:v>
                </c:pt>
                <c:pt idx="88" formatCode="0%">
                  <c:v>0.6825639009475708</c:v>
                </c:pt>
                <c:pt idx="89" formatCode="0%">
                  <c:v>0.69184523820877075</c:v>
                </c:pt>
                <c:pt idx="90" formatCode="0%">
                  <c:v>0.69320738315582275</c:v>
                </c:pt>
                <c:pt idx="91" formatCode="0%">
                  <c:v>0.6937219500541687</c:v>
                </c:pt>
                <c:pt idx="92" formatCode="0%">
                  <c:v>0.67759513854980469</c:v>
                </c:pt>
                <c:pt idx="93" formatCode="0%">
                  <c:v>0.6674187183380127</c:v>
                </c:pt>
                <c:pt idx="94" formatCode="0%">
                  <c:v>0.65752619504928589</c:v>
                </c:pt>
                <c:pt idx="95" formatCode="0%">
                  <c:v>0.651924729347229</c:v>
                </c:pt>
                <c:pt idx="96" formatCode="0%">
                  <c:v>0.67511337995529175</c:v>
                </c:pt>
                <c:pt idx="97" formatCode="0%">
                  <c:v>0.68290126323699951</c:v>
                </c:pt>
                <c:pt idx="98" formatCode="0%">
                  <c:v>0.69130164384841919</c:v>
                </c:pt>
                <c:pt idx="99" formatCode="0%">
                  <c:v>0.69136792421340942</c:v>
                </c:pt>
                <c:pt idx="100" formatCode="0%">
                  <c:v>0.6980820894241333</c:v>
                </c:pt>
                <c:pt idx="101" formatCode="0%">
                  <c:v>0.69880169630050659</c:v>
                </c:pt>
                <c:pt idx="102" formatCode="0%">
                  <c:v>0.68912678956985474</c:v>
                </c:pt>
                <c:pt idx="103" formatCode="0%">
                  <c:v>0.68941044807434082</c:v>
                </c:pt>
                <c:pt idx="104" formatCode="0%">
                  <c:v>0.69246506690979004</c:v>
                </c:pt>
                <c:pt idx="105" formatCode="0%">
                  <c:v>0.69140779972076416</c:v>
                </c:pt>
                <c:pt idx="106" formatCode="0%">
                  <c:v>0.69622623920440674</c:v>
                </c:pt>
                <c:pt idx="107" formatCode="0%">
                  <c:v>0.71086466312408447</c:v>
                </c:pt>
                <c:pt idx="108" formatCode="0%">
                  <c:v>0.707591712474823</c:v>
                </c:pt>
                <c:pt idx="109" formatCode="0%">
                  <c:v>0.67516893148422241</c:v>
                </c:pt>
                <c:pt idx="110" formatCode="0%">
                  <c:v>0.6847192645072937</c:v>
                </c:pt>
                <c:pt idx="111" formatCode="0%">
                  <c:v>0.68946212530136108</c:v>
                </c:pt>
                <c:pt idx="112" formatCode="0%">
                  <c:v>0.66849875450134277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6-4DB8-B73D-F5C6634532A1}"/>
            </c:ext>
          </c:extLst>
        </c:ser>
        <c:ser>
          <c:idx val="1"/>
          <c:order val="1"/>
          <c:tx>
            <c:v>Top 10% share (wealth)</c:v>
          </c:tx>
          <c:spPr>
            <a:ln w="28575">
              <a:solidFill>
                <a:schemeClr val="accent1"/>
              </a:solidFill>
            </a:ln>
          </c:spPr>
          <c:marker>
            <c:symbol val="square"/>
            <c:size val="6"/>
            <c:spPr>
              <a:noFill/>
              <a:ln w="25400">
                <a:solidFill>
                  <a:schemeClr val="accent1"/>
                </a:solidFill>
              </a:ln>
            </c:spPr>
          </c:marker>
          <c:val>
            <c:numRef>
              <c:f>DataFigures!$IY$8:$IY$122</c:f>
              <c:numCache>
                <c:formatCode>0%</c:formatCode>
                <c:ptCount val="115"/>
                <c:pt idx="0">
                  <c:v>0.84054940938949585</c:v>
                </c:pt>
                <c:pt idx="2">
                  <c:v>0.84054940938949585</c:v>
                </c:pt>
                <c:pt idx="3">
                  <c:v>0.85061132907867432</c:v>
                </c:pt>
                <c:pt idx="4">
                  <c:v>0.86332374811172485</c:v>
                </c:pt>
                <c:pt idx="5">
                  <c:v>0.86742174625396729</c:v>
                </c:pt>
                <c:pt idx="7">
                  <c:v>0.84905415773391724</c:v>
                </c:pt>
                <c:pt idx="9">
                  <c:v>0.85404151678085327</c:v>
                </c:pt>
                <c:pt idx="10">
                  <c:v>0.84718191623687744</c:v>
                </c:pt>
                <c:pt idx="11">
                  <c:v>0.85917222499847412</c:v>
                </c:pt>
                <c:pt idx="12">
                  <c:v>0.85663759708404541</c:v>
                </c:pt>
                <c:pt idx="13">
                  <c:v>0.84896749258041382</c:v>
                </c:pt>
                <c:pt idx="14">
                  <c:v>0.84901672601699829</c:v>
                </c:pt>
                <c:pt idx="15">
                  <c:v>0.84622353315353394</c:v>
                </c:pt>
                <c:pt idx="16">
                  <c:v>0.84589993953704834</c:v>
                </c:pt>
                <c:pt idx="17">
                  <c:v>0.84521770477294922</c:v>
                </c:pt>
                <c:pt idx="18">
                  <c:v>0.84156882762908936</c:v>
                </c:pt>
                <c:pt idx="19">
                  <c:v>0.83674544095993042</c:v>
                </c:pt>
                <c:pt idx="20">
                  <c:v>0.82666140794754028</c:v>
                </c:pt>
                <c:pt idx="21">
                  <c:v>0.81973755359649658</c:v>
                </c:pt>
                <c:pt idx="22">
                  <c:v>0.8139195442199707</c:v>
                </c:pt>
                <c:pt idx="23">
                  <c:v>0.80949932336807251</c:v>
                </c:pt>
                <c:pt idx="24">
                  <c:v>0.80830156803131104</c:v>
                </c:pt>
                <c:pt idx="25">
                  <c:v>0.78394025564193726</c:v>
                </c:pt>
                <c:pt idx="26">
                  <c:v>0.78468972444534302</c:v>
                </c:pt>
                <c:pt idx="27">
                  <c:v>0.79628562927246094</c:v>
                </c:pt>
                <c:pt idx="29">
                  <c:v>0.80512076616287231</c:v>
                </c:pt>
                <c:pt idx="30">
                  <c:v>0.80381178855895996</c:v>
                </c:pt>
                <c:pt idx="31">
                  <c:v>0.78734111785888672</c:v>
                </c:pt>
                <c:pt idx="32">
                  <c:v>0.77947151660919189</c:v>
                </c:pt>
                <c:pt idx="33">
                  <c:v>0.78069096803665161</c:v>
                </c:pt>
                <c:pt idx="35">
                  <c:v>0.78006476163864136</c:v>
                </c:pt>
                <c:pt idx="36">
                  <c:v>0.77595764398574829</c:v>
                </c:pt>
                <c:pt idx="37">
                  <c:v>0.76364576816558838</c:v>
                </c:pt>
                <c:pt idx="38">
                  <c:v>0.75613069534301758</c:v>
                </c:pt>
                <c:pt idx="39">
                  <c:v>0.76609921455383301</c:v>
                </c:pt>
                <c:pt idx="40">
                  <c:v>0.72461771965026855</c:v>
                </c:pt>
                <c:pt idx="41">
                  <c:v>0.73300790786743164</c:v>
                </c:pt>
                <c:pt idx="42">
                  <c:v>0.74498820304870605</c:v>
                </c:pt>
                <c:pt idx="43">
                  <c:v>0.7638927698135376</c:v>
                </c:pt>
                <c:pt idx="44">
                  <c:v>0.75851625204086304</c:v>
                </c:pt>
                <c:pt idx="45">
                  <c:v>0.73758047819137573</c:v>
                </c:pt>
                <c:pt idx="46">
                  <c:v>0.69752645492553711</c:v>
                </c:pt>
                <c:pt idx="47">
                  <c:v>0.68792802095413208</c:v>
                </c:pt>
                <c:pt idx="48">
                  <c:v>0.69912099838256836</c:v>
                </c:pt>
                <c:pt idx="49">
                  <c:v>0.71516168117523193</c:v>
                </c:pt>
                <c:pt idx="50">
                  <c:v>0.72241133451461792</c:v>
                </c:pt>
                <c:pt idx="51">
                  <c:v>0.69933921098709106</c:v>
                </c:pt>
                <c:pt idx="52">
                  <c:v>0.7232552170753479</c:v>
                </c:pt>
                <c:pt idx="53">
                  <c:v>0.72843796014785767</c:v>
                </c:pt>
                <c:pt idx="54">
                  <c:v>0.70846360921859741</c:v>
                </c:pt>
                <c:pt idx="55">
                  <c:v>0.70554852485656738</c:v>
                </c:pt>
                <c:pt idx="56">
                  <c:v>0.69926750659942627</c:v>
                </c:pt>
                <c:pt idx="57">
                  <c:v>0.70600223541259766</c:v>
                </c:pt>
                <c:pt idx="58">
                  <c:v>0.69165945053100586</c:v>
                </c:pt>
                <c:pt idx="59">
                  <c:v>0.70715516805648804</c:v>
                </c:pt>
                <c:pt idx="60">
                  <c:v>0.71091932058334351</c:v>
                </c:pt>
                <c:pt idx="62">
                  <c:v>0.70482242107391357</c:v>
                </c:pt>
                <c:pt idx="64">
                  <c:v>0.69444179534912109</c:v>
                </c:pt>
                <c:pt idx="65">
                  <c:v>0.70752745866775513</c:v>
                </c:pt>
                <c:pt idx="66">
                  <c:v>0.68148094415664673</c:v>
                </c:pt>
                <c:pt idx="67">
                  <c:v>0.65924865007400513</c:v>
                </c:pt>
                <c:pt idx="68">
                  <c:v>0.64202225208282471</c:v>
                </c:pt>
                <c:pt idx="69">
                  <c:v>0.60950803756713867</c:v>
                </c:pt>
                <c:pt idx="70">
                  <c:v>0.59266685629242155</c:v>
                </c:pt>
                <c:pt idx="71">
                  <c:v>0.58448707950822698</c:v>
                </c:pt>
                <c:pt idx="72">
                  <c:v>0.58309150966352563</c:v>
                </c:pt>
                <c:pt idx="73">
                  <c:v>0.58106922456784194</c:v>
                </c:pt>
                <c:pt idx="74">
                  <c:v>0.56917506307442101</c:v>
                </c:pt>
                <c:pt idx="75">
                  <c:v>0.56071666932007491</c:v>
                </c:pt>
                <c:pt idx="76">
                  <c:v>0.55240677809690841</c:v>
                </c:pt>
                <c:pt idx="77">
                  <c:v>0.54380243325233635</c:v>
                </c:pt>
                <c:pt idx="78">
                  <c:v>0.53553081774201361</c:v>
                </c:pt>
                <c:pt idx="79">
                  <c:v>0.52915984090429369</c:v>
                </c:pt>
                <c:pt idx="80">
                  <c:v>0.52732033535154887</c:v>
                </c:pt>
                <c:pt idx="81">
                  <c:v>0.52092818190356294</c:v>
                </c:pt>
                <c:pt idx="82">
                  <c:v>0.51575863940533218</c:v>
                </c:pt>
                <c:pt idx="83">
                  <c:v>0.51512013682962099</c:v>
                </c:pt>
                <c:pt idx="84">
                  <c:v>0.51701308729642603</c:v>
                </c:pt>
                <c:pt idx="85">
                  <c:v>0.52091053184841074</c:v>
                </c:pt>
                <c:pt idx="86">
                  <c:v>0.527306035528607</c:v>
                </c:pt>
                <c:pt idx="87">
                  <c:v>0.52893733179529723</c:v>
                </c:pt>
                <c:pt idx="88">
                  <c:v>0.5315129273725534</c:v>
                </c:pt>
                <c:pt idx="89">
                  <c:v>0.53614448353350852</c:v>
                </c:pt>
                <c:pt idx="90">
                  <c:v>0.5336014287336005</c:v>
                </c:pt>
                <c:pt idx="91">
                  <c:v>0.53986072892507408</c:v>
                </c:pt>
                <c:pt idx="92">
                  <c:v>0.53809476230302544</c:v>
                </c:pt>
                <c:pt idx="93">
                  <c:v>0.54564767782072621</c:v>
                </c:pt>
                <c:pt idx="94">
                  <c:v>0.54985377938030133</c:v>
                </c:pt>
                <c:pt idx="95">
                  <c:v>0.55182598156116558</c:v>
                </c:pt>
                <c:pt idx="96">
                  <c:v>0.58183742632145796</c:v>
                </c:pt>
                <c:pt idx="97">
                  <c:v>0.59659050790875656</c:v>
                </c:pt>
                <c:pt idx="98">
                  <c:v>0.60758857422791235</c:v>
                </c:pt>
                <c:pt idx="99">
                  <c:v>0.6148975717249523</c:v>
                </c:pt>
                <c:pt idx="100">
                  <c:v>0.61772336864716304</c:v>
                </c:pt>
                <c:pt idx="101">
                  <c:v>0.60835525419546455</c:v>
                </c:pt>
                <c:pt idx="102">
                  <c:v>0.59163128627473682</c:v>
                </c:pt>
                <c:pt idx="103">
                  <c:v>0.58070254312773395</c:v>
                </c:pt>
                <c:pt idx="104">
                  <c:v>0.56861625604047772</c:v>
                </c:pt>
                <c:pt idx="105">
                  <c:v>0.56204121554474451</c:v>
                </c:pt>
                <c:pt idx="106">
                  <c:v>0.56450279355038036</c:v>
                </c:pt>
                <c:pt idx="107">
                  <c:v>0.56943159592161963</c:v>
                </c:pt>
                <c:pt idx="108">
                  <c:v>0.5629768751160007</c:v>
                </c:pt>
                <c:pt idx="109">
                  <c:v>0.56810478866901826</c:v>
                </c:pt>
                <c:pt idx="110">
                  <c:v>0.57983529956743851</c:v>
                </c:pt>
                <c:pt idx="111">
                  <c:v>0.57127309215291877</c:v>
                </c:pt>
                <c:pt idx="112">
                  <c:v>0.56639757415166292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6-4DB8-B73D-F5C6634532A1}"/>
            </c:ext>
          </c:extLst>
        </c:ser>
        <c:ser>
          <c:idx val="2"/>
          <c:order val="2"/>
          <c:tx>
            <c:v>Top 10% share (total income)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Ref>
              <c:f>DataFigures!$IZ$8:$IZ$122</c:f>
              <c:numCache>
                <c:formatCode>0%</c:formatCode>
                <c:ptCount val="115"/>
                <c:pt idx="0">
                  <c:v>0.49835765361785889</c:v>
                </c:pt>
                <c:pt idx="10">
                  <c:v>0.51516216993331909</c:v>
                </c:pt>
                <c:pt idx="15">
                  <c:v>0.47789150476455688</c:v>
                </c:pt>
                <c:pt idx="16">
                  <c:v>0.5000728964805603</c:v>
                </c:pt>
                <c:pt idx="17">
                  <c:v>0.49264511466026306</c:v>
                </c:pt>
                <c:pt idx="18">
                  <c:v>0.46339496970176697</c:v>
                </c:pt>
                <c:pt idx="19">
                  <c:v>0.47216060757637024</c:v>
                </c:pt>
                <c:pt idx="20">
                  <c:v>0.46171119809150696</c:v>
                </c:pt>
                <c:pt idx="21">
                  <c:v>0.44891873002052307</c:v>
                </c:pt>
                <c:pt idx="22">
                  <c:v>0.46414044499397278</c:v>
                </c:pt>
                <c:pt idx="23">
                  <c:v>0.48227185010910034</c:v>
                </c:pt>
                <c:pt idx="24">
                  <c:v>0.46355962753295898</c:v>
                </c:pt>
                <c:pt idx="25">
                  <c:v>0.45647567510604858</c:v>
                </c:pt>
                <c:pt idx="26">
                  <c:v>0.44836485385894775</c:v>
                </c:pt>
                <c:pt idx="27">
                  <c:v>0.46268936991691589</c:v>
                </c:pt>
                <c:pt idx="28">
                  <c:v>0.46273127198219299</c:v>
                </c:pt>
                <c:pt idx="29">
                  <c:v>0.44917073845863342</c:v>
                </c:pt>
                <c:pt idx="30">
                  <c:v>0.42655006051063538</c:v>
                </c:pt>
                <c:pt idx="31">
                  <c:v>0.42482703924179077</c:v>
                </c:pt>
                <c:pt idx="32">
                  <c:v>0.44769152998924255</c:v>
                </c:pt>
                <c:pt idx="33">
                  <c:v>0.46641415357589722</c:v>
                </c:pt>
                <c:pt idx="34">
                  <c:v>0.47245445847511292</c:v>
                </c:pt>
                <c:pt idx="35">
                  <c:v>0.48250019550323486</c:v>
                </c:pt>
                <c:pt idx="36">
                  <c:v>0.45548292994499207</c:v>
                </c:pt>
                <c:pt idx="37">
                  <c:v>0.44855070114135742</c:v>
                </c:pt>
                <c:pt idx="38">
                  <c:v>0.43643784523010254</c:v>
                </c:pt>
                <c:pt idx="39">
                  <c:v>0.40875500440597534</c:v>
                </c:pt>
                <c:pt idx="40">
                  <c:v>0.4191022515296936</c:v>
                </c:pt>
                <c:pt idx="41">
                  <c:v>0.40780439972877502</c:v>
                </c:pt>
                <c:pt idx="42">
                  <c:v>0.37911558151245117</c:v>
                </c:pt>
                <c:pt idx="43">
                  <c:v>0.3440110981464386</c:v>
                </c:pt>
                <c:pt idx="44">
                  <c:v>0.31973662972450256</c:v>
                </c:pt>
                <c:pt idx="45">
                  <c:v>0.30798494815826416</c:v>
                </c:pt>
                <c:pt idx="46">
                  <c:v>0.34163081645965576</c:v>
                </c:pt>
                <c:pt idx="47">
                  <c:v>0.35302260518074036</c:v>
                </c:pt>
                <c:pt idx="48">
                  <c:v>0.3353334367275238</c:v>
                </c:pt>
                <c:pt idx="49">
                  <c:v>0.33676746487617493</c:v>
                </c:pt>
                <c:pt idx="50">
                  <c:v>0.33639621734619141</c:v>
                </c:pt>
                <c:pt idx="51">
                  <c:v>0.34570753574371338</c:v>
                </c:pt>
                <c:pt idx="52">
                  <c:v>0.35169312357902527</c:v>
                </c:pt>
                <c:pt idx="53">
                  <c:v>0.34916535019874573</c:v>
                </c:pt>
                <c:pt idx="54">
                  <c:v>0.35602730512619019</c:v>
                </c:pt>
                <c:pt idx="55">
                  <c:v>0.36318758130073547</c:v>
                </c:pt>
                <c:pt idx="56">
                  <c:v>0.35905659198760986</c:v>
                </c:pt>
                <c:pt idx="57">
                  <c:v>0.36453136801719666</c:v>
                </c:pt>
                <c:pt idx="58">
                  <c:v>0.35445719957351685</c:v>
                </c:pt>
                <c:pt idx="59">
                  <c:v>0.37545871734619141</c:v>
                </c:pt>
                <c:pt idx="60">
                  <c:v>0.37709328532218933</c:v>
                </c:pt>
                <c:pt idx="61">
                  <c:v>0.38179731369018555</c:v>
                </c:pt>
                <c:pt idx="62">
                  <c:v>0.37026607990264893</c:v>
                </c:pt>
                <c:pt idx="63">
                  <c:v>0.37105217576026917</c:v>
                </c:pt>
                <c:pt idx="64">
                  <c:v>0.37572166323661804</c:v>
                </c:pt>
                <c:pt idx="65">
                  <c:v>0.38037815690040588</c:v>
                </c:pt>
                <c:pt idx="66">
                  <c:v>0.37046769261360168</c:v>
                </c:pt>
                <c:pt idx="67">
                  <c:v>0.36907988786697388</c:v>
                </c:pt>
                <c:pt idx="68">
                  <c:v>0.35577982664108276</c:v>
                </c:pt>
                <c:pt idx="69">
                  <c:v>0.34693184494972229</c:v>
                </c:pt>
                <c:pt idx="70">
                  <c:v>0.34210222959518433</c:v>
                </c:pt>
                <c:pt idx="71">
                  <c:v>0.34018602967262268</c:v>
                </c:pt>
                <c:pt idx="72">
                  <c:v>0.33615595102310181</c:v>
                </c:pt>
                <c:pt idx="73">
                  <c:v>0.34136134386062622</c:v>
                </c:pt>
                <c:pt idx="74">
                  <c:v>0.33295139670372009</c:v>
                </c:pt>
                <c:pt idx="75">
                  <c:v>0.33273038268089294</c:v>
                </c:pt>
                <c:pt idx="76">
                  <c:v>0.33025664091110229</c:v>
                </c:pt>
                <c:pt idx="77">
                  <c:v>0.31419423222541809</c:v>
                </c:pt>
                <c:pt idx="78">
                  <c:v>0.31139469146728516</c:v>
                </c:pt>
                <c:pt idx="79">
                  <c:v>0.31570827960968018</c:v>
                </c:pt>
                <c:pt idx="80">
                  <c:v>0.30988854169845581</c:v>
                </c:pt>
                <c:pt idx="81">
                  <c:v>0.30689170956611633</c:v>
                </c:pt>
                <c:pt idx="82">
                  <c:v>0.29945990443229675</c:v>
                </c:pt>
                <c:pt idx="83">
                  <c:v>0.30169790983200073</c:v>
                </c:pt>
                <c:pt idx="84">
                  <c:v>0.30325156450271606</c:v>
                </c:pt>
                <c:pt idx="85">
                  <c:v>0.31094852089881897</c:v>
                </c:pt>
                <c:pt idx="86">
                  <c:v>0.31957146525382996</c:v>
                </c:pt>
                <c:pt idx="87">
                  <c:v>0.32832926511764526</c:v>
                </c:pt>
                <c:pt idx="88">
                  <c:v>0.33563140034675598</c:v>
                </c:pt>
                <c:pt idx="89">
                  <c:v>0.33691000938415527</c:v>
                </c:pt>
                <c:pt idx="90">
                  <c:v>0.33329480886459351</c:v>
                </c:pt>
                <c:pt idx="91">
                  <c:v>0.33192923665046692</c:v>
                </c:pt>
                <c:pt idx="92">
                  <c:v>0.32683458924293518</c:v>
                </c:pt>
                <c:pt idx="93">
                  <c:v>0.32972455024719238</c:v>
                </c:pt>
                <c:pt idx="94">
                  <c:v>0.32811620831489563</c:v>
                </c:pt>
                <c:pt idx="95">
                  <c:v>0.32589352130889893</c:v>
                </c:pt>
                <c:pt idx="96">
                  <c:v>0.33022633194923401</c:v>
                </c:pt>
                <c:pt idx="97">
                  <c:v>0.33334729075431824</c:v>
                </c:pt>
                <c:pt idx="98">
                  <c:v>0.33585852384567261</c:v>
                </c:pt>
                <c:pt idx="99">
                  <c:v>0.33646884560585022</c:v>
                </c:pt>
                <c:pt idx="100">
                  <c:v>0.34058529138565063</c:v>
                </c:pt>
                <c:pt idx="101">
                  <c:v>0.34340500831604004</c:v>
                </c:pt>
                <c:pt idx="102">
                  <c:v>0.33623400330543518</c:v>
                </c:pt>
                <c:pt idx="103">
                  <c:v>0.3360389769077301</c:v>
                </c:pt>
                <c:pt idx="104">
                  <c:v>0.33907976746559143</c:v>
                </c:pt>
                <c:pt idx="105">
                  <c:v>0.33678248524665833</c:v>
                </c:pt>
                <c:pt idx="106">
                  <c:v>0.33721807599067688</c:v>
                </c:pt>
                <c:pt idx="107">
                  <c:v>0.34601250290870667</c:v>
                </c:pt>
                <c:pt idx="108">
                  <c:v>0.34257248044013977</c:v>
                </c:pt>
                <c:pt idx="109">
                  <c:v>0.3235701322555542</c:v>
                </c:pt>
                <c:pt idx="110">
                  <c:v>0.32657784223556519</c:v>
                </c:pt>
                <c:pt idx="111">
                  <c:v>0.33654263615608215</c:v>
                </c:pt>
                <c:pt idx="112">
                  <c:v>0.32960525155067444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4E6-4DB8-B73D-F5C6634532A1}"/>
            </c:ext>
          </c:extLst>
        </c:ser>
        <c:ser>
          <c:idx val="0"/>
          <c:order val="3"/>
          <c:tx>
            <c:v>Top 10% share (labor income)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6"/>
            <c:spPr>
              <a:noFill/>
              <a:ln w="25400">
                <a:solidFill>
                  <a:srgbClr val="00B050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Ref>
              <c:f>DataFigures!$JA$8:$JA$122</c:f>
              <c:numCache>
                <c:formatCode>0%</c:formatCode>
                <c:ptCount val="115"/>
                <c:pt idx="0">
                  <c:v>0.28173967510214293</c:v>
                </c:pt>
                <c:pt idx="10">
                  <c:v>0.28909875553132924</c:v>
                </c:pt>
                <c:pt idx="15">
                  <c:v>0.25429517780735644</c:v>
                </c:pt>
                <c:pt idx="16">
                  <c:v>0.24548417367204464</c:v>
                </c:pt>
                <c:pt idx="17">
                  <c:v>0.24065092104658659</c:v>
                </c:pt>
                <c:pt idx="18">
                  <c:v>0.23743901542330181</c:v>
                </c:pt>
                <c:pt idx="19">
                  <c:v>0.23714723011258529</c:v>
                </c:pt>
                <c:pt idx="20">
                  <c:v>0.24404202618029811</c:v>
                </c:pt>
                <c:pt idx="21">
                  <c:v>0.23743256993621795</c:v>
                </c:pt>
                <c:pt idx="22">
                  <c:v>0.25926675238609542</c:v>
                </c:pt>
                <c:pt idx="23">
                  <c:v>0.27070846948803823</c:v>
                </c:pt>
                <c:pt idx="24">
                  <c:v>0.26530895354936779</c:v>
                </c:pt>
                <c:pt idx="25">
                  <c:v>0.27998138890278851</c:v>
                </c:pt>
                <c:pt idx="26">
                  <c:v>0.2661947678255851</c:v>
                </c:pt>
                <c:pt idx="27">
                  <c:v>0.29328591233100243</c:v>
                </c:pt>
                <c:pt idx="28">
                  <c:v>0.2936538652740609</c:v>
                </c:pt>
                <c:pt idx="29">
                  <c:v>0.29231569136726543</c:v>
                </c:pt>
                <c:pt idx="30">
                  <c:v>0.29594960830976119</c:v>
                </c:pt>
                <c:pt idx="31">
                  <c:v>0.30023240054933475</c:v>
                </c:pt>
                <c:pt idx="32">
                  <c:v>0.31080588148014227</c:v>
                </c:pt>
                <c:pt idx="33">
                  <c:v>0.30238779216757661</c:v>
                </c:pt>
                <c:pt idx="34">
                  <c:v>0.2964867234898178</c:v>
                </c:pt>
                <c:pt idx="35">
                  <c:v>0.29407533254988588</c:v>
                </c:pt>
                <c:pt idx="36">
                  <c:v>0.26676086690086437</c:v>
                </c:pt>
                <c:pt idx="37">
                  <c:v>0.26166414151514128</c:v>
                </c:pt>
                <c:pt idx="38">
                  <c:v>0.27072056846194703</c:v>
                </c:pt>
                <c:pt idx="39">
                  <c:v>0.24424268470680277</c:v>
                </c:pt>
                <c:pt idx="40">
                  <c:v>0.25060268272106007</c:v>
                </c:pt>
                <c:pt idx="41">
                  <c:v>0.24700723478003375</c:v>
                </c:pt>
                <c:pt idx="42">
                  <c:v>0.23195871472541452</c:v>
                </c:pt>
                <c:pt idx="43">
                  <c:v>0.2251506202486985</c:v>
                </c:pt>
                <c:pt idx="44">
                  <c:v>0.21939794529372092</c:v>
                </c:pt>
                <c:pt idx="45">
                  <c:v>0.24287438147443194</c:v>
                </c:pt>
                <c:pt idx="46">
                  <c:v>0.25669400054074776</c:v>
                </c:pt>
                <c:pt idx="47">
                  <c:v>0.29765002015469777</c:v>
                </c:pt>
                <c:pt idx="48">
                  <c:v>0.26991643192220127</c:v>
                </c:pt>
                <c:pt idx="49">
                  <c:v>0.29807113551169495</c:v>
                </c:pt>
                <c:pt idx="50">
                  <c:v>0.29636576089036287</c:v>
                </c:pt>
                <c:pt idx="51">
                  <c:v>0.29485485179837678</c:v>
                </c:pt>
                <c:pt idx="52">
                  <c:v>0.2748548870798338</c:v>
                </c:pt>
                <c:pt idx="53">
                  <c:v>0.28158039884859326</c:v>
                </c:pt>
                <c:pt idx="54">
                  <c:v>0.28442577474260061</c:v>
                </c:pt>
                <c:pt idx="55">
                  <c:v>0.28058047090548593</c:v>
                </c:pt>
                <c:pt idx="56">
                  <c:v>0.28746688116626989</c:v>
                </c:pt>
                <c:pt idx="57">
                  <c:v>0.30353345940545784</c:v>
                </c:pt>
                <c:pt idx="58">
                  <c:v>0.29589301653724837</c:v>
                </c:pt>
                <c:pt idx="59">
                  <c:v>0.29171784834511638</c:v>
                </c:pt>
                <c:pt idx="60">
                  <c:v>0.30277687794234187</c:v>
                </c:pt>
                <c:pt idx="61">
                  <c:v>0.30248813590892121</c:v>
                </c:pt>
                <c:pt idx="62">
                  <c:v>0.30090104292183972</c:v>
                </c:pt>
                <c:pt idx="63">
                  <c:v>0.30967346377577043</c:v>
                </c:pt>
                <c:pt idx="64">
                  <c:v>0.31130811825382904</c:v>
                </c:pt>
                <c:pt idx="65">
                  <c:v>0.31362554070651205</c:v>
                </c:pt>
                <c:pt idx="66">
                  <c:v>0.31363171296632042</c:v>
                </c:pt>
                <c:pt idx="67">
                  <c:v>0.30867697852630854</c:v>
                </c:pt>
                <c:pt idx="68">
                  <c:v>0.30346774068661203</c:v>
                </c:pt>
                <c:pt idx="69">
                  <c:v>0.30283325860198518</c:v>
                </c:pt>
                <c:pt idx="70">
                  <c:v>0.30722597241401672</c:v>
                </c:pt>
                <c:pt idx="71">
                  <c:v>0.30391508340835571</c:v>
                </c:pt>
                <c:pt idx="72">
                  <c:v>0.30221965909004211</c:v>
                </c:pt>
                <c:pt idx="73">
                  <c:v>0.29919248819351196</c:v>
                </c:pt>
                <c:pt idx="74">
                  <c:v>0.29555153846740723</c:v>
                </c:pt>
                <c:pt idx="75">
                  <c:v>0.29234156012535095</c:v>
                </c:pt>
                <c:pt idx="76">
                  <c:v>0.28735983371734619</c:v>
                </c:pt>
                <c:pt idx="77">
                  <c:v>0.28286150097846985</c:v>
                </c:pt>
                <c:pt idx="78">
                  <c:v>0.27933627367019653</c:v>
                </c:pt>
                <c:pt idx="79">
                  <c:v>0.27530273795127869</c:v>
                </c:pt>
                <c:pt idx="80">
                  <c:v>0.27541106939315796</c:v>
                </c:pt>
                <c:pt idx="81">
                  <c:v>0.27507355809211731</c:v>
                </c:pt>
                <c:pt idx="82">
                  <c:v>0.27613425254821777</c:v>
                </c:pt>
                <c:pt idx="83">
                  <c:v>0.27694615721702576</c:v>
                </c:pt>
                <c:pt idx="84">
                  <c:v>0.27721011638641357</c:v>
                </c:pt>
                <c:pt idx="85">
                  <c:v>0.27765220403671265</c:v>
                </c:pt>
                <c:pt idx="86">
                  <c:v>0.27797809243202209</c:v>
                </c:pt>
                <c:pt idx="87">
                  <c:v>0.27751004695892334</c:v>
                </c:pt>
                <c:pt idx="88">
                  <c:v>0.27703371644020081</c:v>
                </c:pt>
                <c:pt idx="89">
                  <c:v>0.27827140688896179</c:v>
                </c:pt>
                <c:pt idx="90">
                  <c:v>0.27758830785751343</c:v>
                </c:pt>
                <c:pt idx="91">
                  <c:v>0.26991724967956543</c:v>
                </c:pt>
                <c:pt idx="92">
                  <c:v>0.27448278665542603</c:v>
                </c:pt>
                <c:pt idx="93">
                  <c:v>0.27028599381446838</c:v>
                </c:pt>
                <c:pt idx="94">
                  <c:v>0.26989477872848511</c:v>
                </c:pt>
                <c:pt idx="95">
                  <c:v>0.26861804723739624</c:v>
                </c:pt>
                <c:pt idx="96">
                  <c:v>0.26852670311927795</c:v>
                </c:pt>
                <c:pt idx="97">
                  <c:v>0.26658543944358826</c:v>
                </c:pt>
                <c:pt idx="98">
                  <c:v>0.26667195558547974</c:v>
                </c:pt>
                <c:pt idx="99">
                  <c:v>0.26905807852745056</c:v>
                </c:pt>
                <c:pt idx="100">
                  <c:v>0.26960411667823792</c:v>
                </c:pt>
                <c:pt idx="101">
                  <c:v>0.26921150088310242</c:v>
                </c:pt>
                <c:pt idx="102">
                  <c:v>0.26787123084068298</c:v>
                </c:pt>
                <c:pt idx="103">
                  <c:v>0.26925119757652283</c:v>
                </c:pt>
                <c:pt idx="104">
                  <c:v>0.26937565207481384</c:v>
                </c:pt>
                <c:pt idx="105">
                  <c:v>0.26912406086921692</c:v>
                </c:pt>
                <c:pt idx="106">
                  <c:v>0.27056530117988586</c:v>
                </c:pt>
                <c:pt idx="107">
                  <c:v>0.2710917592048645</c:v>
                </c:pt>
                <c:pt idx="108">
                  <c:v>0.27079486846923828</c:v>
                </c:pt>
                <c:pt idx="109">
                  <c:v>0.26691257953643799</c:v>
                </c:pt>
                <c:pt idx="110">
                  <c:v>0.268816739320755</c:v>
                </c:pt>
                <c:pt idx="111">
                  <c:v>0.26801574230194092</c:v>
                </c:pt>
                <c:pt idx="112">
                  <c:v>0.26640212535858154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4E6-4DB8-B73D-F5C66345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9088"/>
        <c:axId val="44251008"/>
      </c:lineChart>
      <c:catAx>
        <c:axId val="4424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5100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4251008"/>
        <c:scaling>
          <c:orientation val="minMax"/>
          <c:max val="1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49088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3971122025298677"/>
          <c:y val="6.9034206090092393E-2"/>
          <c:w val="0.31720389048358921"/>
          <c:h val="0.194070659866703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aseline="0"/>
              <a:t>Figure 15: Top 1% share: income vs vs wealth </a:t>
            </a:r>
            <a:endParaRPr lang="fr-FR" sz="1500" b="0" baseline="0"/>
          </a:p>
        </c:rich>
      </c:tx>
      <c:layout>
        <c:manualLayout>
          <c:xMode val="edge"/>
          <c:yMode val="edge"/>
          <c:x val="0.27158222070067328"/>
          <c:y val="9.958104830392136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3"/>
          <c:order val="0"/>
          <c:tx>
            <c:v>Top 1% share (capital income)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</c:spPr>
          </c:marker>
          <c:val>
            <c:numRef>
              <c:f>DataFigures!$JB$8:$JB$122</c:f>
              <c:numCache>
                <c:formatCode>0%</c:formatCode>
                <c:ptCount val="115"/>
                <c:pt idx="0">
                  <c:v>0.61361533803294521</c:v>
                </c:pt>
                <c:pt idx="10">
                  <c:v>0.63009900254557949</c:v>
                </c:pt>
                <c:pt idx="15">
                  <c:v>0.61149130744288782</c:v>
                </c:pt>
                <c:pt idx="16">
                  <c:v>0.60967795533488611</c:v>
                </c:pt>
                <c:pt idx="17">
                  <c:v>0.60757361335109095</c:v>
                </c:pt>
                <c:pt idx="18">
                  <c:v>0.61151831788371425</c:v>
                </c:pt>
                <c:pt idx="19">
                  <c:v>0.61424714726756435</c:v>
                </c:pt>
                <c:pt idx="20">
                  <c:v>0.60975153607676835</c:v>
                </c:pt>
                <c:pt idx="21">
                  <c:v>0.6100676886494002</c:v>
                </c:pt>
                <c:pt idx="22">
                  <c:v>0.60167022866557451</c:v>
                </c:pt>
                <c:pt idx="23">
                  <c:v>0.59535610002826067</c:v>
                </c:pt>
                <c:pt idx="24">
                  <c:v>0.59325053614924761</c:v>
                </c:pt>
                <c:pt idx="25">
                  <c:v>0.55706124824832293</c:v>
                </c:pt>
                <c:pt idx="26">
                  <c:v>0.56378837746928545</c:v>
                </c:pt>
                <c:pt idx="27">
                  <c:v>0.58807622713397356</c:v>
                </c:pt>
                <c:pt idx="29">
                  <c:v>0.60963975710223528</c:v>
                </c:pt>
                <c:pt idx="30">
                  <c:v>0.61189886254618975</c:v>
                </c:pt>
                <c:pt idx="31">
                  <c:v>0.57376026434253069</c:v>
                </c:pt>
                <c:pt idx="32">
                  <c:v>0.55797522587130877</c:v>
                </c:pt>
                <c:pt idx="33">
                  <c:v>0.55650528592418047</c:v>
                </c:pt>
                <c:pt idx="35">
                  <c:v>0.56975402755091997</c:v>
                </c:pt>
                <c:pt idx="36">
                  <c:v>0.56724458259890886</c:v>
                </c:pt>
                <c:pt idx="37">
                  <c:v>0.5362207226211867</c:v>
                </c:pt>
                <c:pt idx="38">
                  <c:v>0.53062971753428789</c:v>
                </c:pt>
                <c:pt idx="39">
                  <c:v>0.5371844403202376</c:v>
                </c:pt>
                <c:pt idx="40">
                  <c:v>0.45947205347369524</c:v>
                </c:pt>
                <c:pt idx="41">
                  <c:v>0.45847802681277605</c:v>
                </c:pt>
                <c:pt idx="42">
                  <c:v>0.47662406486819597</c:v>
                </c:pt>
                <c:pt idx="43">
                  <c:v>0.49060290378878924</c:v>
                </c:pt>
                <c:pt idx="44">
                  <c:v>0.48840584678004595</c:v>
                </c:pt>
                <c:pt idx="45">
                  <c:v>0.46178682965586992</c:v>
                </c:pt>
                <c:pt idx="46">
                  <c:v>0.41687312049220415</c:v>
                </c:pt>
                <c:pt idx="47">
                  <c:v>0.41240453047107073</c:v>
                </c:pt>
                <c:pt idx="48">
                  <c:v>0.4156552187855086</c:v>
                </c:pt>
                <c:pt idx="49">
                  <c:v>0.44030781907389971</c:v>
                </c:pt>
                <c:pt idx="50">
                  <c:v>0.44336622280429216</c:v>
                </c:pt>
                <c:pt idx="51">
                  <c:v>0.43702908677409502</c:v>
                </c:pt>
                <c:pt idx="52">
                  <c:v>0.43042548817942949</c:v>
                </c:pt>
                <c:pt idx="53">
                  <c:v>0.42880620879481646</c:v>
                </c:pt>
                <c:pt idx="54">
                  <c:v>0.41427787465403887</c:v>
                </c:pt>
                <c:pt idx="55">
                  <c:v>0.42087861222575518</c:v>
                </c:pt>
                <c:pt idx="56">
                  <c:v>0.42333724421809527</c:v>
                </c:pt>
                <c:pt idx="57">
                  <c:v>0.44246100706408831</c:v>
                </c:pt>
                <c:pt idx="58">
                  <c:v>0.42098426145861956</c:v>
                </c:pt>
                <c:pt idx="59">
                  <c:v>0.43497135562251421</c:v>
                </c:pt>
                <c:pt idx="60">
                  <c:v>0.42384975475619646</c:v>
                </c:pt>
                <c:pt idx="62">
                  <c:v>0.42999055308650347</c:v>
                </c:pt>
                <c:pt idx="64">
                  <c:v>0.41093262357066485</c:v>
                </c:pt>
                <c:pt idx="65">
                  <c:v>0.42015530986140581</c:v>
                </c:pt>
                <c:pt idx="66">
                  <c:v>0.40179800314257952</c:v>
                </c:pt>
                <c:pt idx="67">
                  <c:v>0.3877442113811812</c:v>
                </c:pt>
                <c:pt idx="68">
                  <c:v>0.3787921599800429</c:v>
                </c:pt>
                <c:pt idx="69">
                  <c:v>0.35746615452121111</c:v>
                </c:pt>
                <c:pt idx="70">
                  <c:v>0.31691828370094299</c:v>
                </c:pt>
                <c:pt idx="71">
                  <c:v>0.31539013981819153</c:v>
                </c:pt>
                <c:pt idx="72">
                  <c:v>0.31120979785919189</c:v>
                </c:pt>
                <c:pt idx="73">
                  <c:v>0.32454323768615723</c:v>
                </c:pt>
                <c:pt idx="74">
                  <c:v>0.33935382962226868</c:v>
                </c:pt>
                <c:pt idx="75">
                  <c:v>0.30160772800445557</c:v>
                </c:pt>
                <c:pt idx="76">
                  <c:v>0.30179291963577271</c:v>
                </c:pt>
                <c:pt idx="77">
                  <c:v>0.30582967400550842</c:v>
                </c:pt>
                <c:pt idx="78">
                  <c:v>0.28639474511146545</c:v>
                </c:pt>
                <c:pt idx="79">
                  <c:v>0.29330337047576904</c:v>
                </c:pt>
                <c:pt idx="80">
                  <c:v>0.29803615808486938</c:v>
                </c:pt>
                <c:pt idx="81">
                  <c:v>0.29182758927345276</c:v>
                </c:pt>
                <c:pt idx="82">
                  <c:v>0.27707394957542419</c:v>
                </c:pt>
                <c:pt idx="83">
                  <c:v>0.26687115430831909</c:v>
                </c:pt>
                <c:pt idx="84">
                  <c:v>0.2637723982334137</c:v>
                </c:pt>
                <c:pt idx="85">
                  <c:v>0.26435172557830811</c:v>
                </c:pt>
                <c:pt idx="86">
                  <c:v>0.27601197361946106</c:v>
                </c:pt>
                <c:pt idx="87">
                  <c:v>0.28655827045440674</c:v>
                </c:pt>
                <c:pt idx="88">
                  <c:v>0.28097677230834961</c:v>
                </c:pt>
                <c:pt idx="89">
                  <c:v>0.2910725474357605</c:v>
                </c:pt>
                <c:pt idx="90">
                  <c:v>0.29528075456619263</c:v>
                </c:pt>
                <c:pt idx="91">
                  <c:v>0.30734151601791382</c:v>
                </c:pt>
                <c:pt idx="92">
                  <c:v>0.29359245300292969</c:v>
                </c:pt>
                <c:pt idx="93">
                  <c:v>0.30590364336967468</c:v>
                </c:pt>
                <c:pt idx="94">
                  <c:v>0.30563056468963623</c:v>
                </c:pt>
                <c:pt idx="95">
                  <c:v>0.30439344048500061</c:v>
                </c:pt>
                <c:pt idx="96">
                  <c:v>0.34173226356506348</c:v>
                </c:pt>
                <c:pt idx="97">
                  <c:v>0.35720130801200867</c:v>
                </c:pt>
                <c:pt idx="98">
                  <c:v>0.36826041340827942</c:v>
                </c:pt>
                <c:pt idx="99">
                  <c:v>0.36707231402397156</c:v>
                </c:pt>
                <c:pt idx="100">
                  <c:v>0.37828746438026428</c:v>
                </c:pt>
                <c:pt idx="101">
                  <c:v>0.38414618372917175</c:v>
                </c:pt>
                <c:pt idx="102">
                  <c:v>0.37649983167648315</c:v>
                </c:pt>
                <c:pt idx="103">
                  <c:v>0.38170543313026428</c:v>
                </c:pt>
                <c:pt idx="104">
                  <c:v>0.38766205310821533</c:v>
                </c:pt>
                <c:pt idx="105">
                  <c:v>0.37151551246643066</c:v>
                </c:pt>
                <c:pt idx="106">
                  <c:v>0.36177122592926025</c:v>
                </c:pt>
                <c:pt idx="107">
                  <c:v>0.36945667862892151</c:v>
                </c:pt>
                <c:pt idx="108">
                  <c:v>0.36189845204353333</c:v>
                </c:pt>
                <c:pt idx="109">
                  <c:v>0.32819375395774841</c:v>
                </c:pt>
                <c:pt idx="110">
                  <c:v>0.34796389937400818</c:v>
                </c:pt>
                <c:pt idx="111">
                  <c:v>0.35884383320808411</c:v>
                </c:pt>
                <c:pt idx="112">
                  <c:v>0.33223742246627808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E0-48A5-BB5A-3F70B672A3C2}"/>
            </c:ext>
          </c:extLst>
        </c:ser>
        <c:ser>
          <c:idx val="1"/>
          <c:order val="1"/>
          <c:tx>
            <c:v>Top 1% share (wealth)</c:v>
          </c:tx>
          <c:spPr>
            <a:ln w="28575">
              <a:solidFill>
                <a:schemeClr val="accent1"/>
              </a:solidFill>
            </a:ln>
          </c:spPr>
          <c:marker>
            <c:symbol val="square"/>
            <c:size val="6"/>
            <c:spPr>
              <a:noFill/>
              <a:ln w="25400">
                <a:solidFill>
                  <a:schemeClr val="accent1"/>
                </a:solidFill>
              </a:ln>
            </c:spPr>
          </c:marker>
          <c:val>
            <c:numRef>
              <c:f>DataFigures!$JC$8:$JC$122</c:f>
              <c:numCache>
                <c:formatCode>0%</c:formatCode>
                <c:ptCount val="115"/>
                <c:pt idx="0">
                  <c:v>0.52358514070510864</c:v>
                </c:pt>
                <c:pt idx="2">
                  <c:v>0.52358514070510864</c:v>
                </c:pt>
                <c:pt idx="3">
                  <c:v>0.54363870620727539</c:v>
                </c:pt>
                <c:pt idx="4">
                  <c:v>0.57900387048721313</c:v>
                </c:pt>
                <c:pt idx="5">
                  <c:v>0.59398937225341797</c:v>
                </c:pt>
                <c:pt idx="7">
                  <c:v>0.5418708324432373</c:v>
                </c:pt>
                <c:pt idx="9">
                  <c:v>0.5637819766998291</c:v>
                </c:pt>
                <c:pt idx="10">
                  <c:v>0.54006880521774292</c:v>
                </c:pt>
                <c:pt idx="11">
                  <c:v>0.57086378335952759</c:v>
                </c:pt>
                <c:pt idx="12">
                  <c:v>0.56741398572921753</c:v>
                </c:pt>
                <c:pt idx="13">
                  <c:v>0.54577279090881348</c:v>
                </c:pt>
                <c:pt idx="14">
                  <c:v>0.54580444097518921</c:v>
                </c:pt>
                <c:pt idx="15">
                  <c:v>0.54146111011505127</c:v>
                </c:pt>
                <c:pt idx="16">
                  <c:v>0.53964775800704956</c:v>
                </c:pt>
                <c:pt idx="17">
                  <c:v>0.53754341602325439</c:v>
                </c:pt>
                <c:pt idx="18">
                  <c:v>0.53148812055587769</c:v>
                </c:pt>
                <c:pt idx="19">
                  <c:v>0.52421694993972778</c:v>
                </c:pt>
                <c:pt idx="20">
                  <c:v>0.50972133874893188</c:v>
                </c:pt>
                <c:pt idx="21">
                  <c:v>0.50003749132156372</c:v>
                </c:pt>
                <c:pt idx="22">
                  <c:v>0.49164003133773804</c:v>
                </c:pt>
                <c:pt idx="23">
                  <c:v>0.48532590270042419</c:v>
                </c:pt>
                <c:pt idx="24">
                  <c:v>0.48322033882141113</c:v>
                </c:pt>
                <c:pt idx="25">
                  <c:v>0.44703105092048645</c:v>
                </c:pt>
                <c:pt idx="26">
                  <c:v>0.45375818014144897</c:v>
                </c:pt>
                <c:pt idx="27">
                  <c:v>0.47804602980613708</c:v>
                </c:pt>
                <c:pt idx="29">
                  <c:v>0.4996095597743988</c:v>
                </c:pt>
                <c:pt idx="30">
                  <c:v>0.50186866521835327</c:v>
                </c:pt>
                <c:pt idx="31">
                  <c:v>0.46373006701469421</c:v>
                </c:pt>
                <c:pt idx="32">
                  <c:v>0.44794502854347229</c:v>
                </c:pt>
                <c:pt idx="33">
                  <c:v>0.44647508859634399</c:v>
                </c:pt>
                <c:pt idx="35">
                  <c:v>0.4597238302230835</c:v>
                </c:pt>
                <c:pt idx="36">
                  <c:v>0.45721438527107239</c:v>
                </c:pt>
                <c:pt idx="37">
                  <c:v>0.42619052529335022</c:v>
                </c:pt>
                <c:pt idx="38">
                  <c:v>0.42059952020645142</c:v>
                </c:pt>
                <c:pt idx="39">
                  <c:v>0.42715424299240112</c:v>
                </c:pt>
                <c:pt idx="40">
                  <c:v>0.34944185614585876</c:v>
                </c:pt>
                <c:pt idx="41">
                  <c:v>0.34844782948493958</c:v>
                </c:pt>
                <c:pt idx="42">
                  <c:v>0.3665938675403595</c:v>
                </c:pt>
                <c:pt idx="43">
                  <c:v>0.38057270646095276</c:v>
                </c:pt>
                <c:pt idx="44">
                  <c:v>0.37837564945220947</c:v>
                </c:pt>
                <c:pt idx="45">
                  <c:v>0.35175663232803345</c:v>
                </c:pt>
                <c:pt idx="46">
                  <c:v>0.30684292316436768</c:v>
                </c:pt>
                <c:pt idx="47">
                  <c:v>0.30237433314323425</c:v>
                </c:pt>
                <c:pt idx="48">
                  <c:v>0.30562502145767212</c:v>
                </c:pt>
                <c:pt idx="49">
                  <c:v>0.33027762174606323</c:v>
                </c:pt>
                <c:pt idx="50">
                  <c:v>0.33333602547645569</c:v>
                </c:pt>
                <c:pt idx="51">
                  <c:v>0.32699888944625854</c:v>
                </c:pt>
                <c:pt idx="52">
                  <c:v>0.32039529085159302</c:v>
                </c:pt>
                <c:pt idx="53">
                  <c:v>0.31877601146697998</c:v>
                </c:pt>
                <c:pt idx="54">
                  <c:v>0.30424767732620239</c:v>
                </c:pt>
                <c:pt idx="55">
                  <c:v>0.3108484148979187</c:v>
                </c:pt>
                <c:pt idx="56">
                  <c:v>0.31330704689025879</c:v>
                </c:pt>
                <c:pt idx="57">
                  <c:v>0.33243080973625183</c:v>
                </c:pt>
                <c:pt idx="58">
                  <c:v>0.31095406413078308</c:v>
                </c:pt>
                <c:pt idx="59">
                  <c:v>0.32494115829467773</c:v>
                </c:pt>
                <c:pt idx="60">
                  <c:v>0.31381955742835999</c:v>
                </c:pt>
                <c:pt idx="62">
                  <c:v>0.31996035575866699</c:v>
                </c:pt>
                <c:pt idx="64">
                  <c:v>0.30090242624282837</c:v>
                </c:pt>
                <c:pt idx="65">
                  <c:v>0.31012511253356934</c:v>
                </c:pt>
                <c:pt idx="66">
                  <c:v>0.29176780581474304</c:v>
                </c:pt>
                <c:pt idx="67">
                  <c:v>0.27771401405334473</c:v>
                </c:pt>
                <c:pt idx="68">
                  <c:v>0.26876196265220642</c:v>
                </c:pt>
                <c:pt idx="69">
                  <c:v>0.24743595719337463</c:v>
                </c:pt>
                <c:pt idx="70">
                  <c:v>0.20688808637310649</c:v>
                </c:pt>
                <c:pt idx="71">
                  <c:v>0.20210746876940552</c:v>
                </c:pt>
                <c:pt idx="72">
                  <c:v>0.20170546562788749</c:v>
                </c:pt>
                <c:pt idx="73">
                  <c:v>0.20171492945424838</c:v>
                </c:pt>
                <c:pt idx="74">
                  <c:v>0.19472254255568505</c:v>
                </c:pt>
                <c:pt idx="75">
                  <c:v>0.18973764360685103</c:v>
                </c:pt>
                <c:pt idx="76">
                  <c:v>0.18554970577950775</c:v>
                </c:pt>
                <c:pt idx="77">
                  <c:v>0.18103451303704857</c:v>
                </c:pt>
                <c:pt idx="78">
                  <c:v>0.17789324691284392</c:v>
                </c:pt>
                <c:pt idx="79">
                  <c:v>0.17558788907866885</c:v>
                </c:pt>
                <c:pt idx="80">
                  <c:v>0.17362455408484012</c:v>
                </c:pt>
                <c:pt idx="81">
                  <c:v>0.16854659542625214</c:v>
                </c:pt>
                <c:pt idx="82">
                  <c:v>0.16412279739600039</c:v>
                </c:pt>
                <c:pt idx="83">
                  <c:v>0.1624273108821655</c:v>
                </c:pt>
                <c:pt idx="84">
                  <c:v>0.16234667591877475</c:v>
                </c:pt>
                <c:pt idx="85">
                  <c:v>0.16639737523805997</c:v>
                </c:pt>
                <c:pt idx="86">
                  <c:v>0.17386594213900192</c:v>
                </c:pt>
                <c:pt idx="87">
                  <c:v>0.17765650679284881</c:v>
                </c:pt>
                <c:pt idx="88">
                  <c:v>0.1821415982025143</c:v>
                </c:pt>
                <c:pt idx="89">
                  <c:v>0.18745637299566206</c:v>
                </c:pt>
                <c:pt idx="90">
                  <c:v>0.18485253668352827</c:v>
                </c:pt>
                <c:pt idx="91">
                  <c:v>0.19625369070009752</c:v>
                </c:pt>
                <c:pt idx="92">
                  <c:v>0.19419700267688028</c:v>
                </c:pt>
                <c:pt idx="93">
                  <c:v>0.21160687199591438</c:v>
                </c:pt>
                <c:pt idx="94">
                  <c:v>0.21723131084244207</c:v>
                </c:pt>
                <c:pt idx="95">
                  <c:v>0.22086435169512791</c:v>
                </c:pt>
                <c:pt idx="96">
                  <c:v>0.2584773709014806</c:v>
                </c:pt>
                <c:pt idx="97">
                  <c:v>0.27881782120527537</c:v>
                </c:pt>
                <c:pt idx="98">
                  <c:v>0.29197109492756124</c:v>
                </c:pt>
                <c:pt idx="99">
                  <c:v>0.3046847729767978</c:v>
                </c:pt>
                <c:pt idx="100">
                  <c:v>0.30882526977126845</c:v>
                </c:pt>
                <c:pt idx="101">
                  <c:v>0.29924844235277492</c:v>
                </c:pt>
                <c:pt idx="102">
                  <c:v>0.28305962712060073</c:v>
                </c:pt>
                <c:pt idx="103">
                  <c:v>0.27440384754428582</c:v>
                </c:pt>
                <c:pt idx="104">
                  <c:v>0.26491795453911637</c:v>
                </c:pt>
                <c:pt idx="105">
                  <c:v>0.24886223665528373</c:v>
                </c:pt>
                <c:pt idx="106">
                  <c:v>0.24142559203055136</c:v>
                </c:pt>
                <c:pt idx="107">
                  <c:v>0.24064638473071903</c:v>
                </c:pt>
                <c:pt idx="108">
                  <c:v>0.2297314334754364</c:v>
                </c:pt>
                <c:pt idx="109">
                  <c:v>0.22736530002745148</c:v>
                </c:pt>
                <c:pt idx="110">
                  <c:v>0.24125489964228158</c:v>
                </c:pt>
                <c:pt idx="111">
                  <c:v>0.23583233739958492</c:v>
                </c:pt>
                <c:pt idx="112">
                  <c:v>0.22999259450479093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E0-48A5-BB5A-3F70B672A3C2}"/>
            </c:ext>
          </c:extLst>
        </c:ser>
        <c:ser>
          <c:idx val="2"/>
          <c:order val="2"/>
          <c:tx>
            <c:v>Top 1% share (total income)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Ref>
              <c:f>DataFigures!$JD$8:$JD$122</c:f>
              <c:numCache>
                <c:formatCode>0%</c:formatCode>
                <c:ptCount val="115"/>
                <c:pt idx="0">
                  <c:v>0.21873804926872253</c:v>
                </c:pt>
                <c:pt idx="10">
                  <c:v>0.22736847400665283</c:v>
                </c:pt>
                <c:pt idx="15">
                  <c:v>0.19543337821960449</c:v>
                </c:pt>
                <c:pt idx="16">
                  <c:v>0.22740158438682556</c:v>
                </c:pt>
                <c:pt idx="17">
                  <c:v>0.22534233331680298</c:v>
                </c:pt>
                <c:pt idx="18">
                  <c:v>0.1996598094701767</c:v>
                </c:pt>
                <c:pt idx="19">
                  <c:v>0.20874954760074615</c:v>
                </c:pt>
                <c:pt idx="20">
                  <c:v>0.19944415986537933</c:v>
                </c:pt>
                <c:pt idx="21">
                  <c:v>0.19066286087036133</c:v>
                </c:pt>
                <c:pt idx="22">
                  <c:v>0.20927415788173676</c:v>
                </c:pt>
                <c:pt idx="23">
                  <c:v>0.23295825719833374</c:v>
                </c:pt>
                <c:pt idx="24">
                  <c:v>0.21597579121589661</c:v>
                </c:pt>
                <c:pt idx="25">
                  <c:v>0.20990397036075592</c:v>
                </c:pt>
                <c:pt idx="26">
                  <c:v>0.20567305386066437</c:v>
                </c:pt>
                <c:pt idx="27">
                  <c:v>0.21270731091499329</c:v>
                </c:pt>
                <c:pt idx="28">
                  <c:v>0.21390600502490997</c:v>
                </c:pt>
                <c:pt idx="29">
                  <c:v>0.20050953328609467</c:v>
                </c:pt>
                <c:pt idx="30">
                  <c:v>0.1727786511182785</c:v>
                </c:pt>
                <c:pt idx="31">
                  <c:v>0.16503515839576721</c:v>
                </c:pt>
                <c:pt idx="32">
                  <c:v>0.16933305561542511</c:v>
                </c:pt>
                <c:pt idx="33">
                  <c:v>0.17711853981018066</c:v>
                </c:pt>
                <c:pt idx="34">
                  <c:v>0.17705352604389191</c:v>
                </c:pt>
                <c:pt idx="35">
                  <c:v>0.18443919718265533</c:v>
                </c:pt>
                <c:pt idx="36">
                  <c:v>0.17355161905288696</c:v>
                </c:pt>
                <c:pt idx="37">
                  <c:v>0.17487542331218719</c:v>
                </c:pt>
                <c:pt idx="38">
                  <c:v>0.16589502990245819</c:v>
                </c:pt>
                <c:pt idx="39">
                  <c:v>0.16467268764972687</c:v>
                </c:pt>
                <c:pt idx="40">
                  <c:v>0.1686641126871109</c:v>
                </c:pt>
                <c:pt idx="41">
                  <c:v>0.16095934808254242</c:v>
                </c:pt>
                <c:pt idx="42">
                  <c:v>0.14730916917324066</c:v>
                </c:pt>
                <c:pt idx="43">
                  <c:v>0.11900831013917923</c:v>
                </c:pt>
                <c:pt idx="44">
                  <c:v>0.10048273950815201</c:v>
                </c:pt>
                <c:pt idx="45">
                  <c:v>8.5256904363632202E-2</c:v>
                </c:pt>
                <c:pt idx="46">
                  <c:v>0.10509222745895386</c:v>
                </c:pt>
                <c:pt idx="47">
                  <c:v>0.10786101222038269</c:v>
                </c:pt>
                <c:pt idx="48">
                  <c:v>9.9815405905246735E-2</c:v>
                </c:pt>
                <c:pt idx="49">
                  <c:v>0.10362425446510315</c:v>
                </c:pt>
                <c:pt idx="50">
                  <c:v>0.10437876731157303</c:v>
                </c:pt>
                <c:pt idx="51">
                  <c:v>0.10797514766454697</c:v>
                </c:pt>
                <c:pt idx="52">
                  <c:v>0.11072144657373428</c:v>
                </c:pt>
                <c:pt idx="53">
                  <c:v>0.1094803586602211</c:v>
                </c:pt>
                <c:pt idx="54">
                  <c:v>0.11157741397619247</c:v>
                </c:pt>
                <c:pt idx="55">
                  <c:v>0.1138007715344429</c:v>
                </c:pt>
                <c:pt idx="56">
                  <c:v>0.1108500137925148</c:v>
                </c:pt>
                <c:pt idx="57">
                  <c:v>0.11358986049890518</c:v>
                </c:pt>
                <c:pt idx="58">
                  <c:v>0.10488450527191162</c:v>
                </c:pt>
                <c:pt idx="59">
                  <c:v>0.113559789955616</c:v>
                </c:pt>
                <c:pt idx="60">
                  <c:v>0.11604154855012894</c:v>
                </c:pt>
                <c:pt idx="61">
                  <c:v>0.11719413101673126</c:v>
                </c:pt>
                <c:pt idx="62">
                  <c:v>0.11097476631402969</c:v>
                </c:pt>
                <c:pt idx="63">
                  <c:v>0.10886869579553604</c:v>
                </c:pt>
                <c:pt idx="64">
                  <c:v>0.10998747497797012</c:v>
                </c:pt>
                <c:pt idx="65">
                  <c:v>0.1109294667840004</c:v>
                </c:pt>
                <c:pt idx="66">
                  <c:v>0.10876993089914322</c:v>
                </c:pt>
                <c:pt idx="67">
                  <c:v>0.10884319245815277</c:v>
                </c:pt>
                <c:pt idx="68">
                  <c:v>0.10314806550741196</c:v>
                </c:pt>
                <c:pt idx="69">
                  <c:v>0.10066677629947662</c:v>
                </c:pt>
                <c:pt idx="70">
                  <c:v>9.7757689654827118E-2</c:v>
                </c:pt>
                <c:pt idx="71">
                  <c:v>9.8143033683300018E-2</c:v>
                </c:pt>
                <c:pt idx="72">
                  <c:v>9.7027845680713654E-2</c:v>
                </c:pt>
                <c:pt idx="73">
                  <c:v>0.10059399157762527</c:v>
                </c:pt>
                <c:pt idx="74">
                  <c:v>9.4074152410030365E-2</c:v>
                </c:pt>
                <c:pt idx="75">
                  <c:v>9.2234738171100616E-2</c:v>
                </c:pt>
                <c:pt idx="76">
                  <c:v>9.2451721429824829E-2</c:v>
                </c:pt>
                <c:pt idx="77">
                  <c:v>8.6084209382534027E-2</c:v>
                </c:pt>
                <c:pt idx="78">
                  <c:v>8.6515016853809357E-2</c:v>
                </c:pt>
                <c:pt idx="79">
                  <c:v>8.7603144347667694E-2</c:v>
                </c:pt>
                <c:pt idx="80">
                  <c:v>8.5314609110355377E-2</c:v>
                </c:pt>
                <c:pt idx="81">
                  <c:v>8.4542952477931976E-2</c:v>
                </c:pt>
                <c:pt idx="82">
                  <c:v>7.9034321010112762E-2</c:v>
                </c:pt>
                <c:pt idx="83">
                  <c:v>7.7650696039199829E-2</c:v>
                </c:pt>
                <c:pt idx="84">
                  <c:v>7.803799957036972E-2</c:v>
                </c:pt>
                <c:pt idx="85">
                  <c:v>8.1322245299816132E-2</c:v>
                </c:pt>
                <c:pt idx="86">
                  <c:v>8.591490238904953E-2</c:v>
                </c:pt>
                <c:pt idx="87">
                  <c:v>9.1930754482746124E-2</c:v>
                </c:pt>
                <c:pt idx="88">
                  <c:v>9.6498124301433563E-2</c:v>
                </c:pt>
                <c:pt idx="89">
                  <c:v>0.10019050538539886</c:v>
                </c:pt>
                <c:pt idx="90">
                  <c:v>0.10027548670768738</c:v>
                </c:pt>
                <c:pt idx="91">
                  <c:v>9.7509592771530151E-2</c:v>
                </c:pt>
                <c:pt idx="92">
                  <c:v>9.5735475420951843E-2</c:v>
                </c:pt>
                <c:pt idx="93">
                  <c:v>0.10026488453149796</c:v>
                </c:pt>
                <c:pt idx="94">
                  <c:v>9.8625011742115021E-2</c:v>
                </c:pt>
                <c:pt idx="95">
                  <c:v>9.7166411578655243E-2</c:v>
                </c:pt>
                <c:pt idx="96">
                  <c:v>0.10555756092071533</c:v>
                </c:pt>
                <c:pt idx="97">
                  <c:v>0.11057137697935104</c:v>
                </c:pt>
                <c:pt idx="98">
                  <c:v>0.11261700093746185</c:v>
                </c:pt>
                <c:pt idx="99">
                  <c:v>0.11321687698364258</c:v>
                </c:pt>
                <c:pt idx="100">
                  <c:v>0.11805012077093124</c:v>
                </c:pt>
                <c:pt idx="101">
                  <c:v>0.11999892443418503</c:v>
                </c:pt>
                <c:pt idx="102">
                  <c:v>0.11539356410503387</c:v>
                </c:pt>
                <c:pt idx="103">
                  <c:v>0.11723608523607254</c:v>
                </c:pt>
                <c:pt idx="104">
                  <c:v>0.1218663677573204</c:v>
                </c:pt>
                <c:pt idx="105">
                  <c:v>0.1185288205742836</c:v>
                </c:pt>
                <c:pt idx="106">
                  <c:v>0.1186574250459671</c:v>
                </c:pt>
                <c:pt idx="107">
                  <c:v>0.12565077841281891</c:v>
                </c:pt>
                <c:pt idx="108">
                  <c:v>0.12024282664060593</c:v>
                </c:pt>
                <c:pt idx="109">
                  <c:v>0.10206306725740433</c:v>
                </c:pt>
                <c:pt idx="110">
                  <c:v>0.10785072296857834</c:v>
                </c:pt>
                <c:pt idx="111">
                  <c:v>0.12010686099529266</c:v>
                </c:pt>
                <c:pt idx="112">
                  <c:v>0.11232244968414307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0E0-48A5-BB5A-3F70B672A3C2}"/>
            </c:ext>
          </c:extLst>
        </c:ser>
        <c:ser>
          <c:idx val="0"/>
          <c:order val="3"/>
          <c:tx>
            <c:v>Top 1% share (labor income)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6"/>
            <c:spPr>
              <a:noFill/>
              <a:ln w="25400">
                <a:solidFill>
                  <a:srgbClr val="00B050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Ref>
              <c:f>DataFigures!$JE$8:$JE$122</c:f>
              <c:numCache>
                <c:formatCode>0%</c:formatCode>
                <c:ptCount val="115"/>
                <c:pt idx="0">
                  <c:v>8.0368792289212093E-2</c:v>
                </c:pt>
                <c:pt idx="10">
                  <c:v>8.2133547080799452E-2</c:v>
                </c:pt>
                <c:pt idx="15">
                  <c:v>6.0981618264867123E-2</c:v>
                </c:pt>
                <c:pt idx="16">
                  <c:v>5.8868682835486734E-2</c:v>
                </c:pt>
                <c:pt idx="17">
                  <c:v>5.7709637787425966E-2</c:v>
                </c:pt>
                <c:pt idx="18">
                  <c:v>5.6939402172614922E-2</c:v>
                </c:pt>
                <c:pt idx="19">
                  <c:v>5.6869430179489318E-2</c:v>
                </c:pt>
                <c:pt idx="20">
                  <c:v>5.8115649285068009E-2</c:v>
                </c:pt>
                <c:pt idx="21">
                  <c:v>5.2942377652328496E-2</c:v>
                </c:pt>
                <c:pt idx="22">
                  <c:v>5.9863988018658325E-2</c:v>
                </c:pt>
                <c:pt idx="23">
                  <c:v>6.5585733629693999E-2</c:v>
                </c:pt>
                <c:pt idx="24">
                  <c:v>6.2097166209841105E-2</c:v>
                </c:pt>
                <c:pt idx="25">
                  <c:v>6.9354109273973993E-2</c:v>
                </c:pt>
                <c:pt idx="26">
                  <c:v>6.8868319077487319E-2</c:v>
                </c:pt>
                <c:pt idx="27">
                  <c:v>7.4860559734891072E-2</c:v>
                </c:pt>
                <c:pt idx="28">
                  <c:v>7.4153859838080385E-2</c:v>
                </c:pt>
                <c:pt idx="29">
                  <c:v>7.1995004437474502E-2</c:v>
                </c:pt>
                <c:pt idx="30">
                  <c:v>7.1999523471543037E-2</c:v>
                </c:pt>
                <c:pt idx="31">
                  <c:v>7.1106649645485479E-2</c:v>
                </c:pt>
                <c:pt idx="32">
                  <c:v>7.1979408045486415E-2</c:v>
                </c:pt>
                <c:pt idx="33">
                  <c:v>6.9081130964146503E-2</c:v>
                </c:pt>
                <c:pt idx="34">
                  <c:v>6.7967052364277858E-2</c:v>
                </c:pt>
                <c:pt idx="35">
                  <c:v>6.794824461128593E-2</c:v>
                </c:pt>
                <c:pt idx="36">
                  <c:v>6.1854328721094601E-2</c:v>
                </c:pt>
                <c:pt idx="37">
                  <c:v>6.0060596602029698E-2</c:v>
                </c:pt>
                <c:pt idx="38">
                  <c:v>6.1130918546354912E-2</c:v>
                </c:pt>
                <c:pt idx="39">
                  <c:v>5.5151995835341569E-2</c:v>
                </c:pt>
                <c:pt idx="40">
                  <c:v>5.6588135404541655E-2</c:v>
                </c:pt>
                <c:pt idx="41">
                  <c:v>5.5776253852765752E-2</c:v>
                </c:pt>
                <c:pt idx="42">
                  <c:v>5.237817494458178E-2</c:v>
                </c:pt>
                <c:pt idx="43">
                  <c:v>5.0840851529236945E-2</c:v>
                </c:pt>
                <c:pt idx="44">
                  <c:v>4.9541850474037023E-2</c:v>
                </c:pt>
                <c:pt idx="45">
                  <c:v>5.0326858196952325E-2</c:v>
                </c:pt>
                <c:pt idx="46">
                  <c:v>5.3447441210959082E-2</c:v>
                </c:pt>
                <c:pt idx="47">
                  <c:v>6.657232111350711E-2</c:v>
                </c:pt>
                <c:pt idx="48">
                  <c:v>7.173554324891819E-2</c:v>
                </c:pt>
                <c:pt idx="49">
                  <c:v>7.081972880710935E-2</c:v>
                </c:pt>
                <c:pt idx="50">
                  <c:v>6.9837665520150374E-2</c:v>
                </c:pt>
                <c:pt idx="51">
                  <c:v>7.1237647569668675E-2</c:v>
                </c:pt>
                <c:pt idx="52">
                  <c:v>6.7982580711356405E-2</c:v>
                </c:pt>
                <c:pt idx="53">
                  <c:v>7.1561927440864523E-2</c:v>
                </c:pt>
                <c:pt idx="54">
                  <c:v>7.3816348705955784E-2</c:v>
                </c:pt>
                <c:pt idx="55">
                  <c:v>7.280830779703934E-2</c:v>
                </c:pt>
                <c:pt idx="56">
                  <c:v>7.7498789985161354E-2</c:v>
                </c:pt>
                <c:pt idx="57">
                  <c:v>8.4222765651353629E-2</c:v>
                </c:pt>
                <c:pt idx="58">
                  <c:v>8.3127706988806824E-2</c:v>
                </c:pt>
                <c:pt idx="59">
                  <c:v>8.3947303783621918E-2</c:v>
                </c:pt>
                <c:pt idx="60">
                  <c:v>8.0459528254601842E-2</c:v>
                </c:pt>
                <c:pt idx="61">
                  <c:v>7.808895760303218E-2</c:v>
                </c:pt>
                <c:pt idx="62">
                  <c:v>7.7190513990861132E-2</c:v>
                </c:pt>
                <c:pt idx="63">
                  <c:v>7.8095488818712838E-2</c:v>
                </c:pt>
                <c:pt idx="64">
                  <c:v>8.0443363618220756E-2</c:v>
                </c:pt>
                <c:pt idx="65">
                  <c:v>8.3277028657480448E-2</c:v>
                </c:pt>
                <c:pt idx="66">
                  <c:v>8.1227738885835232E-2</c:v>
                </c:pt>
                <c:pt idx="67">
                  <c:v>8.0495695908675363E-2</c:v>
                </c:pt>
                <c:pt idx="68">
                  <c:v>6.7808581606429635E-2</c:v>
                </c:pt>
                <c:pt idx="69">
                  <c:v>6.6034137960510317E-2</c:v>
                </c:pt>
                <c:pt idx="70">
                  <c:v>6.7277058959007263E-2</c:v>
                </c:pt>
                <c:pt idx="71">
                  <c:v>6.6536113619804382E-2</c:v>
                </c:pt>
                <c:pt idx="72">
                  <c:v>6.6815562546253204E-2</c:v>
                </c:pt>
                <c:pt idx="73">
                  <c:v>6.6180087625980377E-2</c:v>
                </c:pt>
                <c:pt idx="74">
                  <c:v>6.5097980201244354E-2</c:v>
                </c:pt>
                <c:pt idx="75">
                  <c:v>6.3907787203788757E-2</c:v>
                </c:pt>
                <c:pt idx="76">
                  <c:v>6.2545359134674072E-2</c:v>
                </c:pt>
                <c:pt idx="77">
                  <c:v>6.1379671096801758E-2</c:v>
                </c:pt>
                <c:pt idx="78">
                  <c:v>6.0819130390882492E-2</c:v>
                </c:pt>
                <c:pt idx="79">
                  <c:v>5.9735983610153198E-2</c:v>
                </c:pt>
                <c:pt idx="80">
                  <c:v>5.8803874999284744E-2</c:v>
                </c:pt>
                <c:pt idx="81">
                  <c:v>5.7387910783290863E-2</c:v>
                </c:pt>
                <c:pt idx="82">
                  <c:v>5.7050574570894241E-2</c:v>
                </c:pt>
                <c:pt idx="83">
                  <c:v>5.6681852787733078E-2</c:v>
                </c:pt>
                <c:pt idx="84">
                  <c:v>5.5967018008232117E-2</c:v>
                </c:pt>
                <c:pt idx="85">
                  <c:v>5.739666149020195E-2</c:v>
                </c:pt>
                <c:pt idx="86">
                  <c:v>5.8730117976665497E-2</c:v>
                </c:pt>
                <c:pt idx="87">
                  <c:v>5.9457305818796158E-2</c:v>
                </c:pt>
                <c:pt idx="88">
                  <c:v>6.0128707438707352E-2</c:v>
                </c:pt>
                <c:pt idx="89">
                  <c:v>5.9153255075216293E-2</c:v>
                </c:pt>
                <c:pt idx="90">
                  <c:v>5.6907057762145996E-2</c:v>
                </c:pt>
                <c:pt idx="91">
                  <c:v>5.5987738072872162E-2</c:v>
                </c:pt>
                <c:pt idx="92">
                  <c:v>5.5620085448026657E-2</c:v>
                </c:pt>
                <c:pt idx="93">
                  <c:v>5.2209611982107162E-2</c:v>
                </c:pt>
                <c:pt idx="94">
                  <c:v>5.4312311112880707E-2</c:v>
                </c:pt>
                <c:pt idx="95">
                  <c:v>5.3594645112752914E-2</c:v>
                </c:pt>
                <c:pt idx="96">
                  <c:v>5.3824476897716522E-2</c:v>
                </c:pt>
                <c:pt idx="97">
                  <c:v>5.3218971937894821E-2</c:v>
                </c:pt>
                <c:pt idx="98">
                  <c:v>5.3994081914424896E-2</c:v>
                </c:pt>
                <c:pt idx="99">
                  <c:v>5.5440198630094528E-2</c:v>
                </c:pt>
                <c:pt idx="100">
                  <c:v>5.6445799767971039E-2</c:v>
                </c:pt>
                <c:pt idx="101">
                  <c:v>5.7511486113071442E-2</c:v>
                </c:pt>
                <c:pt idx="102">
                  <c:v>5.7657886296510696E-2</c:v>
                </c:pt>
                <c:pt idx="103">
                  <c:v>5.7765886187553406E-2</c:v>
                </c:pt>
                <c:pt idx="104">
                  <c:v>5.8603335171937943E-2</c:v>
                </c:pt>
                <c:pt idx="105">
                  <c:v>5.9119019657373428E-2</c:v>
                </c:pt>
                <c:pt idx="106">
                  <c:v>6.0282573103904724E-2</c:v>
                </c:pt>
                <c:pt idx="107">
                  <c:v>6.140720471739769E-2</c:v>
                </c:pt>
                <c:pt idx="108">
                  <c:v>6.1142269521951675E-2</c:v>
                </c:pt>
                <c:pt idx="109">
                  <c:v>5.7701405137777328E-2</c:v>
                </c:pt>
                <c:pt idx="110">
                  <c:v>5.9352938085794449E-2</c:v>
                </c:pt>
                <c:pt idx="111">
                  <c:v>5.9488408267498016E-2</c:v>
                </c:pt>
                <c:pt idx="112">
                  <c:v>5.8463290333747864E-2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0E0-48A5-BB5A-3F70B672A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6720"/>
        <c:axId val="44288640"/>
      </c:lineChart>
      <c:catAx>
        <c:axId val="4428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8864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4288640"/>
        <c:scaling>
          <c:orientation val="minMax"/>
          <c:max val="0.6500000000000001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86720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3971122025298677"/>
          <c:y val="6.9034206090092393E-2"/>
          <c:w val="0.31720389048358921"/>
          <c:h val="0.194070659866703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1% share: total income vs labour vs capital income vs wealth </a:t>
            </a:r>
            <a:endParaRPr lang="fr-FR" sz="1400" b="0" baseline="0"/>
          </a:p>
        </c:rich>
      </c:tx>
      <c:layout>
        <c:manualLayout>
          <c:xMode val="edge"/>
          <c:yMode val="edge"/>
          <c:x val="0.16137123745819401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3"/>
          <c:order val="0"/>
          <c:tx>
            <c:v>Top 1% share (capital income)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</c:spPr>
          </c:marker>
          <c:val>
            <c:numRef>
              <c:f>DataFigures!$JB$8:$JB$122</c:f>
              <c:numCache>
                <c:formatCode>0%</c:formatCode>
                <c:ptCount val="115"/>
                <c:pt idx="0">
                  <c:v>0.61361533803294521</c:v>
                </c:pt>
                <c:pt idx="10">
                  <c:v>0.63009900254557949</c:v>
                </c:pt>
                <c:pt idx="15">
                  <c:v>0.61149130744288782</c:v>
                </c:pt>
                <c:pt idx="16">
                  <c:v>0.60967795533488611</c:v>
                </c:pt>
                <c:pt idx="17">
                  <c:v>0.60757361335109095</c:v>
                </c:pt>
                <c:pt idx="18">
                  <c:v>0.61151831788371425</c:v>
                </c:pt>
                <c:pt idx="19">
                  <c:v>0.61424714726756435</c:v>
                </c:pt>
                <c:pt idx="20">
                  <c:v>0.60975153607676835</c:v>
                </c:pt>
                <c:pt idx="21">
                  <c:v>0.6100676886494002</c:v>
                </c:pt>
                <c:pt idx="22">
                  <c:v>0.60167022866557451</c:v>
                </c:pt>
                <c:pt idx="23">
                  <c:v>0.59535610002826067</c:v>
                </c:pt>
                <c:pt idx="24">
                  <c:v>0.59325053614924761</c:v>
                </c:pt>
                <c:pt idx="25">
                  <c:v>0.55706124824832293</c:v>
                </c:pt>
                <c:pt idx="26">
                  <c:v>0.56378837746928545</c:v>
                </c:pt>
                <c:pt idx="27">
                  <c:v>0.58807622713397356</c:v>
                </c:pt>
                <c:pt idx="29">
                  <c:v>0.60963975710223528</c:v>
                </c:pt>
                <c:pt idx="30">
                  <c:v>0.61189886254618975</c:v>
                </c:pt>
                <c:pt idx="31">
                  <c:v>0.57376026434253069</c:v>
                </c:pt>
                <c:pt idx="32">
                  <c:v>0.55797522587130877</c:v>
                </c:pt>
                <c:pt idx="33">
                  <c:v>0.55650528592418047</c:v>
                </c:pt>
                <c:pt idx="35">
                  <c:v>0.56975402755091997</c:v>
                </c:pt>
                <c:pt idx="36">
                  <c:v>0.56724458259890886</c:v>
                </c:pt>
                <c:pt idx="37">
                  <c:v>0.5362207226211867</c:v>
                </c:pt>
                <c:pt idx="38">
                  <c:v>0.53062971753428789</c:v>
                </c:pt>
                <c:pt idx="39">
                  <c:v>0.5371844403202376</c:v>
                </c:pt>
                <c:pt idx="40">
                  <c:v>0.45947205347369524</c:v>
                </c:pt>
                <c:pt idx="41">
                  <c:v>0.45847802681277605</c:v>
                </c:pt>
                <c:pt idx="42">
                  <c:v>0.47662406486819597</c:v>
                </c:pt>
                <c:pt idx="43">
                  <c:v>0.49060290378878924</c:v>
                </c:pt>
                <c:pt idx="44">
                  <c:v>0.48840584678004595</c:v>
                </c:pt>
                <c:pt idx="45">
                  <c:v>0.46178682965586992</c:v>
                </c:pt>
                <c:pt idx="46">
                  <c:v>0.41687312049220415</c:v>
                </c:pt>
                <c:pt idx="47">
                  <c:v>0.41240453047107073</c:v>
                </c:pt>
                <c:pt idx="48">
                  <c:v>0.4156552187855086</c:v>
                </c:pt>
                <c:pt idx="49">
                  <c:v>0.44030781907389971</c:v>
                </c:pt>
                <c:pt idx="50">
                  <c:v>0.44336622280429216</c:v>
                </c:pt>
                <c:pt idx="51">
                  <c:v>0.43702908677409502</c:v>
                </c:pt>
                <c:pt idx="52">
                  <c:v>0.43042548817942949</c:v>
                </c:pt>
                <c:pt idx="53">
                  <c:v>0.42880620879481646</c:v>
                </c:pt>
                <c:pt idx="54">
                  <c:v>0.41427787465403887</c:v>
                </c:pt>
                <c:pt idx="55">
                  <c:v>0.42087861222575518</c:v>
                </c:pt>
                <c:pt idx="56">
                  <c:v>0.42333724421809527</c:v>
                </c:pt>
                <c:pt idx="57">
                  <c:v>0.44246100706408831</c:v>
                </c:pt>
                <c:pt idx="58">
                  <c:v>0.42098426145861956</c:v>
                </c:pt>
                <c:pt idx="59">
                  <c:v>0.43497135562251421</c:v>
                </c:pt>
                <c:pt idx="60">
                  <c:v>0.42384975475619646</c:v>
                </c:pt>
                <c:pt idx="62">
                  <c:v>0.42999055308650347</c:v>
                </c:pt>
                <c:pt idx="64">
                  <c:v>0.41093262357066485</c:v>
                </c:pt>
                <c:pt idx="65">
                  <c:v>0.42015530986140581</c:v>
                </c:pt>
                <c:pt idx="66">
                  <c:v>0.40179800314257952</c:v>
                </c:pt>
                <c:pt idx="67">
                  <c:v>0.3877442113811812</c:v>
                </c:pt>
                <c:pt idx="68">
                  <c:v>0.3787921599800429</c:v>
                </c:pt>
                <c:pt idx="69">
                  <c:v>0.35746615452121111</c:v>
                </c:pt>
                <c:pt idx="70">
                  <c:v>0.31691828370094299</c:v>
                </c:pt>
                <c:pt idx="71">
                  <c:v>0.31539013981819153</c:v>
                </c:pt>
                <c:pt idx="72">
                  <c:v>0.31120979785919189</c:v>
                </c:pt>
                <c:pt idx="73">
                  <c:v>0.32454323768615723</c:v>
                </c:pt>
                <c:pt idx="74">
                  <c:v>0.33935382962226868</c:v>
                </c:pt>
                <c:pt idx="75">
                  <c:v>0.30160772800445557</c:v>
                </c:pt>
                <c:pt idx="76">
                  <c:v>0.30179291963577271</c:v>
                </c:pt>
                <c:pt idx="77">
                  <c:v>0.30582967400550842</c:v>
                </c:pt>
                <c:pt idx="78">
                  <c:v>0.28639474511146545</c:v>
                </c:pt>
                <c:pt idx="79">
                  <c:v>0.29330337047576904</c:v>
                </c:pt>
                <c:pt idx="80">
                  <c:v>0.29803615808486938</c:v>
                </c:pt>
                <c:pt idx="81">
                  <c:v>0.29182758927345276</c:v>
                </c:pt>
                <c:pt idx="82">
                  <c:v>0.27707394957542419</c:v>
                </c:pt>
                <c:pt idx="83">
                  <c:v>0.26687115430831909</c:v>
                </c:pt>
                <c:pt idx="84">
                  <c:v>0.2637723982334137</c:v>
                </c:pt>
                <c:pt idx="85">
                  <c:v>0.26435172557830811</c:v>
                </c:pt>
                <c:pt idx="86">
                  <c:v>0.27601197361946106</c:v>
                </c:pt>
                <c:pt idx="87">
                  <c:v>0.28655827045440674</c:v>
                </c:pt>
                <c:pt idx="88">
                  <c:v>0.28097677230834961</c:v>
                </c:pt>
                <c:pt idx="89">
                  <c:v>0.2910725474357605</c:v>
                </c:pt>
                <c:pt idx="90">
                  <c:v>0.29528075456619263</c:v>
                </c:pt>
                <c:pt idx="91">
                  <c:v>0.30734151601791382</c:v>
                </c:pt>
                <c:pt idx="92">
                  <c:v>0.29359245300292969</c:v>
                </c:pt>
                <c:pt idx="93">
                  <c:v>0.30590364336967468</c:v>
                </c:pt>
                <c:pt idx="94">
                  <c:v>0.30563056468963623</c:v>
                </c:pt>
                <c:pt idx="95">
                  <c:v>0.30439344048500061</c:v>
                </c:pt>
                <c:pt idx="96">
                  <c:v>0.34173226356506348</c:v>
                </c:pt>
                <c:pt idx="97">
                  <c:v>0.35720130801200867</c:v>
                </c:pt>
                <c:pt idx="98">
                  <c:v>0.36826041340827942</c:v>
                </c:pt>
                <c:pt idx="99">
                  <c:v>0.36707231402397156</c:v>
                </c:pt>
                <c:pt idx="100">
                  <c:v>0.37828746438026428</c:v>
                </c:pt>
                <c:pt idx="101">
                  <c:v>0.38414618372917175</c:v>
                </c:pt>
                <c:pt idx="102">
                  <c:v>0.37649983167648315</c:v>
                </c:pt>
                <c:pt idx="103">
                  <c:v>0.38170543313026428</c:v>
                </c:pt>
                <c:pt idx="104">
                  <c:v>0.38766205310821533</c:v>
                </c:pt>
                <c:pt idx="105">
                  <c:v>0.37151551246643066</c:v>
                </c:pt>
                <c:pt idx="106">
                  <c:v>0.36177122592926025</c:v>
                </c:pt>
                <c:pt idx="107">
                  <c:v>0.36945667862892151</c:v>
                </c:pt>
                <c:pt idx="108">
                  <c:v>0.36189845204353333</c:v>
                </c:pt>
                <c:pt idx="109">
                  <c:v>0.32819375395774841</c:v>
                </c:pt>
                <c:pt idx="110">
                  <c:v>0.34796389937400818</c:v>
                </c:pt>
                <c:pt idx="111">
                  <c:v>0.35884383320808411</c:v>
                </c:pt>
                <c:pt idx="112">
                  <c:v>0.33223742246627808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E0-48A5-BB5A-3F70B672A3C2}"/>
            </c:ext>
          </c:extLst>
        </c:ser>
        <c:ser>
          <c:idx val="1"/>
          <c:order val="1"/>
          <c:tx>
            <c:v>Top 1% share (wealth)</c:v>
          </c:tx>
          <c:spPr>
            <a:ln w="28575">
              <a:solidFill>
                <a:schemeClr val="accent1"/>
              </a:solidFill>
            </a:ln>
          </c:spPr>
          <c:marker>
            <c:symbol val="square"/>
            <c:size val="6"/>
            <c:spPr>
              <a:noFill/>
              <a:ln w="25400">
                <a:solidFill>
                  <a:schemeClr val="accent1"/>
                </a:solidFill>
              </a:ln>
            </c:spPr>
          </c:marker>
          <c:val>
            <c:numRef>
              <c:f>DataFigures!$JC$8:$JC$122</c:f>
              <c:numCache>
                <c:formatCode>0%</c:formatCode>
                <c:ptCount val="115"/>
                <c:pt idx="0">
                  <c:v>0.52358514070510864</c:v>
                </c:pt>
                <c:pt idx="2">
                  <c:v>0.52358514070510864</c:v>
                </c:pt>
                <c:pt idx="3">
                  <c:v>0.54363870620727539</c:v>
                </c:pt>
                <c:pt idx="4">
                  <c:v>0.57900387048721313</c:v>
                </c:pt>
                <c:pt idx="5">
                  <c:v>0.59398937225341797</c:v>
                </c:pt>
                <c:pt idx="7">
                  <c:v>0.5418708324432373</c:v>
                </c:pt>
                <c:pt idx="9">
                  <c:v>0.5637819766998291</c:v>
                </c:pt>
                <c:pt idx="10">
                  <c:v>0.54006880521774292</c:v>
                </c:pt>
                <c:pt idx="11">
                  <c:v>0.57086378335952759</c:v>
                </c:pt>
                <c:pt idx="12">
                  <c:v>0.56741398572921753</c:v>
                </c:pt>
                <c:pt idx="13">
                  <c:v>0.54577279090881348</c:v>
                </c:pt>
                <c:pt idx="14">
                  <c:v>0.54580444097518921</c:v>
                </c:pt>
                <c:pt idx="15">
                  <c:v>0.54146111011505127</c:v>
                </c:pt>
                <c:pt idx="16">
                  <c:v>0.53964775800704956</c:v>
                </c:pt>
                <c:pt idx="17">
                  <c:v>0.53754341602325439</c:v>
                </c:pt>
                <c:pt idx="18">
                  <c:v>0.53148812055587769</c:v>
                </c:pt>
                <c:pt idx="19">
                  <c:v>0.52421694993972778</c:v>
                </c:pt>
                <c:pt idx="20">
                  <c:v>0.50972133874893188</c:v>
                </c:pt>
                <c:pt idx="21">
                  <c:v>0.50003749132156372</c:v>
                </c:pt>
                <c:pt idx="22">
                  <c:v>0.49164003133773804</c:v>
                </c:pt>
                <c:pt idx="23">
                  <c:v>0.48532590270042419</c:v>
                </c:pt>
                <c:pt idx="24">
                  <c:v>0.48322033882141113</c:v>
                </c:pt>
                <c:pt idx="25">
                  <c:v>0.44703105092048645</c:v>
                </c:pt>
                <c:pt idx="26">
                  <c:v>0.45375818014144897</c:v>
                </c:pt>
                <c:pt idx="27">
                  <c:v>0.47804602980613708</c:v>
                </c:pt>
                <c:pt idx="29">
                  <c:v>0.4996095597743988</c:v>
                </c:pt>
                <c:pt idx="30">
                  <c:v>0.50186866521835327</c:v>
                </c:pt>
                <c:pt idx="31">
                  <c:v>0.46373006701469421</c:v>
                </c:pt>
                <c:pt idx="32">
                  <c:v>0.44794502854347229</c:v>
                </c:pt>
                <c:pt idx="33">
                  <c:v>0.44647508859634399</c:v>
                </c:pt>
                <c:pt idx="35">
                  <c:v>0.4597238302230835</c:v>
                </c:pt>
                <c:pt idx="36">
                  <c:v>0.45721438527107239</c:v>
                </c:pt>
                <c:pt idx="37">
                  <c:v>0.42619052529335022</c:v>
                </c:pt>
                <c:pt idx="38">
                  <c:v>0.42059952020645142</c:v>
                </c:pt>
                <c:pt idx="39">
                  <c:v>0.42715424299240112</c:v>
                </c:pt>
                <c:pt idx="40">
                  <c:v>0.34944185614585876</c:v>
                </c:pt>
                <c:pt idx="41">
                  <c:v>0.34844782948493958</c:v>
                </c:pt>
                <c:pt idx="42">
                  <c:v>0.3665938675403595</c:v>
                </c:pt>
                <c:pt idx="43">
                  <c:v>0.38057270646095276</c:v>
                </c:pt>
                <c:pt idx="44">
                  <c:v>0.37837564945220947</c:v>
                </c:pt>
                <c:pt idx="45">
                  <c:v>0.35175663232803345</c:v>
                </c:pt>
                <c:pt idx="46">
                  <c:v>0.30684292316436768</c:v>
                </c:pt>
                <c:pt idx="47">
                  <c:v>0.30237433314323425</c:v>
                </c:pt>
                <c:pt idx="48">
                  <c:v>0.30562502145767212</c:v>
                </c:pt>
                <c:pt idx="49">
                  <c:v>0.33027762174606323</c:v>
                </c:pt>
                <c:pt idx="50">
                  <c:v>0.33333602547645569</c:v>
                </c:pt>
                <c:pt idx="51">
                  <c:v>0.32699888944625854</c:v>
                </c:pt>
                <c:pt idx="52">
                  <c:v>0.32039529085159302</c:v>
                </c:pt>
                <c:pt idx="53">
                  <c:v>0.31877601146697998</c:v>
                </c:pt>
                <c:pt idx="54">
                  <c:v>0.30424767732620239</c:v>
                </c:pt>
                <c:pt idx="55">
                  <c:v>0.3108484148979187</c:v>
                </c:pt>
                <c:pt idx="56">
                  <c:v>0.31330704689025879</c:v>
                </c:pt>
                <c:pt idx="57">
                  <c:v>0.33243080973625183</c:v>
                </c:pt>
                <c:pt idx="58">
                  <c:v>0.31095406413078308</c:v>
                </c:pt>
                <c:pt idx="59">
                  <c:v>0.32494115829467773</c:v>
                </c:pt>
                <c:pt idx="60">
                  <c:v>0.31381955742835999</c:v>
                </c:pt>
                <c:pt idx="62">
                  <c:v>0.31996035575866699</c:v>
                </c:pt>
                <c:pt idx="64">
                  <c:v>0.30090242624282837</c:v>
                </c:pt>
                <c:pt idx="65">
                  <c:v>0.31012511253356934</c:v>
                </c:pt>
                <c:pt idx="66">
                  <c:v>0.29176780581474304</c:v>
                </c:pt>
                <c:pt idx="67">
                  <c:v>0.27771401405334473</c:v>
                </c:pt>
                <c:pt idx="68">
                  <c:v>0.26876196265220642</c:v>
                </c:pt>
                <c:pt idx="69">
                  <c:v>0.24743595719337463</c:v>
                </c:pt>
                <c:pt idx="70">
                  <c:v>0.20688808637310649</c:v>
                </c:pt>
                <c:pt idx="71">
                  <c:v>0.20210746876940552</c:v>
                </c:pt>
                <c:pt idx="72">
                  <c:v>0.20170546562788749</c:v>
                </c:pt>
                <c:pt idx="73">
                  <c:v>0.20171492945424838</c:v>
                </c:pt>
                <c:pt idx="74">
                  <c:v>0.19472254255568505</c:v>
                </c:pt>
                <c:pt idx="75">
                  <c:v>0.18973764360685103</c:v>
                </c:pt>
                <c:pt idx="76">
                  <c:v>0.18554970577950775</c:v>
                </c:pt>
                <c:pt idx="77">
                  <c:v>0.18103451303704857</c:v>
                </c:pt>
                <c:pt idx="78">
                  <c:v>0.17789324691284392</c:v>
                </c:pt>
                <c:pt idx="79">
                  <c:v>0.17558788907866885</c:v>
                </c:pt>
                <c:pt idx="80">
                  <c:v>0.17362455408484012</c:v>
                </c:pt>
                <c:pt idx="81">
                  <c:v>0.16854659542625214</c:v>
                </c:pt>
                <c:pt idx="82">
                  <c:v>0.16412279739600039</c:v>
                </c:pt>
                <c:pt idx="83">
                  <c:v>0.1624273108821655</c:v>
                </c:pt>
                <c:pt idx="84">
                  <c:v>0.16234667591877475</c:v>
                </c:pt>
                <c:pt idx="85">
                  <c:v>0.16639737523805997</c:v>
                </c:pt>
                <c:pt idx="86">
                  <c:v>0.17386594213900192</c:v>
                </c:pt>
                <c:pt idx="87">
                  <c:v>0.17765650679284881</c:v>
                </c:pt>
                <c:pt idx="88">
                  <c:v>0.1821415982025143</c:v>
                </c:pt>
                <c:pt idx="89">
                  <c:v>0.18745637299566206</c:v>
                </c:pt>
                <c:pt idx="90">
                  <c:v>0.18485253668352827</c:v>
                </c:pt>
                <c:pt idx="91">
                  <c:v>0.19625369070009752</c:v>
                </c:pt>
                <c:pt idx="92">
                  <c:v>0.19419700267688028</c:v>
                </c:pt>
                <c:pt idx="93">
                  <c:v>0.21160687199591438</c:v>
                </c:pt>
                <c:pt idx="94">
                  <c:v>0.21723131084244207</c:v>
                </c:pt>
                <c:pt idx="95">
                  <c:v>0.22086435169512791</c:v>
                </c:pt>
                <c:pt idx="96">
                  <c:v>0.2584773709014806</c:v>
                </c:pt>
                <c:pt idx="97">
                  <c:v>0.27881782120527537</c:v>
                </c:pt>
                <c:pt idx="98">
                  <c:v>0.29197109492756124</c:v>
                </c:pt>
                <c:pt idx="99">
                  <c:v>0.3046847729767978</c:v>
                </c:pt>
                <c:pt idx="100">
                  <c:v>0.30882526977126845</c:v>
                </c:pt>
                <c:pt idx="101">
                  <c:v>0.29924844235277492</c:v>
                </c:pt>
                <c:pt idx="102">
                  <c:v>0.28305962712060073</c:v>
                </c:pt>
                <c:pt idx="103">
                  <c:v>0.27440384754428582</c:v>
                </c:pt>
                <c:pt idx="104">
                  <c:v>0.26491795453911637</c:v>
                </c:pt>
                <c:pt idx="105">
                  <c:v>0.24886223665528373</c:v>
                </c:pt>
                <c:pt idx="106">
                  <c:v>0.24142559203055136</c:v>
                </c:pt>
                <c:pt idx="107">
                  <c:v>0.24064638473071903</c:v>
                </c:pt>
                <c:pt idx="108">
                  <c:v>0.2297314334754364</c:v>
                </c:pt>
                <c:pt idx="109">
                  <c:v>0.22736530002745148</c:v>
                </c:pt>
                <c:pt idx="110">
                  <c:v>0.24125489964228158</c:v>
                </c:pt>
                <c:pt idx="111">
                  <c:v>0.23583233739958492</c:v>
                </c:pt>
                <c:pt idx="112">
                  <c:v>0.22999259450479093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E0-48A5-BB5A-3F70B672A3C2}"/>
            </c:ext>
          </c:extLst>
        </c:ser>
        <c:ser>
          <c:idx val="2"/>
          <c:order val="2"/>
          <c:tx>
            <c:v>Top 1% share (total income)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Ref>
              <c:f>DataFigures!$JD$8:$JD$122</c:f>
              <c:numCache>
                <c:formatCode>0%</c:formatCode>
                <c:ptCount val="115"/>
                <c:pt idx="0">
                  <c:v>0.21873804926872253</c:v>
                </c:pt>
                <c:pt idx="10">
                  <c:v>0.22736847400665283</c:v>
                </c:pt>
                <c:pt idx="15">
                  <c:v>0.19543337821960449</c:v>
                </c:pt>
                <c:pt idx="16">
                  <c:v>0.22740158438682556</c:v>
                </c:pt>
                <c:pt idx="17">
                  <c:v>0.22534233331680298</c:v>
                </c:pt>
                <c:pt idx="18">
                  <c:v>0.1996598094701767</c:v>
                </c:pt>
                <c:pt idx="19">
                  <c:v>0.20874954760074615</c:v>
                </c:pt>
                <c:pt idx="20">
                  <c:v>0.19944415986537933</c:v>
                </c:pt>
                <c:pt idx="21">
                  <c:v>0.19066286087036133</c:v>
                </c:pt>
                <c:pt idx="22">
                  <c:v>0.20927415788173676</c:v>
                </c:pt>
                <c:pt idx="23">
                  <c:v>0.23295825719833374</c:v>
                </c:pt>
                <c:pt idx="24">
                  <c:v>0.21597579121589661</c:v>
                </c:pt>
                <c:pt idx="25">
                  <c:v>0.20990397036075592</c:v>
                </c:pt>
                <c:pt idx="26">
                  <c:v>0.20567305386066437</c:v>
                </c:pt>
                <c:pt idx="27">
                  <c:v>0.21270731091499329</c:v>
                </c:pt>
                <c:pt idx="28">
                  <c:v>0.21390600502490997</c:v>
                </c:pt>
                <c:pt idx="29">
                  <c:v>0.20050953328609467</c:v>
                </c:pt>
                <c:pt idx="30">
                  <c:v>0.1727786511182785</c:v>
                </c:pt>
                <c:pt idx="31">
                  <c:v>0.16503515839576721</c:v>
                </c:pt>
                <c:pt idx="32">
                  <c:v>0.16933305561542511</c:v>
                </c:pt>
                <c:pt idx="33">
                  <c:v>0.17711853981018066</c:v>
                </c:pt>
                <c:pt idx="34">
                  <c:v>0.17705352604389191</c:v>
                </c:pt>
                <c:pt idx="35">
                  <c:v>0.18443919718265533</c:v>
                </c:pt>
                <c:pt idx="36">
                  <c:v>0.17355161905288696</c:v>
                </c:pt>
                <c:pt idx="37">
                  <c:v>0.17487542331218719</c:v>
                </c:pt>
                <c:pt idx="38">
                  <c:v>0.16589502990245819</c:v>
                </c:pt>
                <c:pt idx="39">
                  <c:v>0.16467268764972687</c:v>
                </c:pt>
                <c:pt idx="40">
                  <c:v>0.1686641126871109</c:v>
                </c:pt>
                <c:pt idx="41">
                  <c:v>0.16095934808254242</c:v>
                </c:pt>
                <c:pt idx="42">
                  <c:v>0.14730916917324066</c:v>
                </c:pt>
                <c:pt idx="43">
                  <c:v>0.11900831013917923</c:v>
                </c:pt>
                <c:pt idx="44">
                  <c:v>0.10048273950815201</c:v>
                </c:pt>
                <c:pt idx="45">
                  <c:v>8.5256904363632202E-2</c:v>
                </c:pt>
                <c:pt idx="46">
                  <c:v>0.10509222745895386</c:v>
                </c:pt>
                <c:pt idx="47">
                  <c:v>0.10786101222038269</c:v>
                </c:pt>
                <c:pt idx="48">
                  <c:v>9.9815405905246735E-2</c:v>
                </c:pt>
                <c:pt idx="49">
                  <c:v>0.10362425446510315</c:v>
                </c:pt>
                <c:pt idx="50">
                  <c:v>0.10437876731157303</c:v>
                </c:pt>
                <c:pt idx="51">
                  <c:v>0.10797514766454697</c:v>
                </c:pt>
                <c:pt idx="52">
                  <c:v>0.11072144657373428</c:v>
                </c:pt>
                <c:pt idx="53">
                  <c:v>0.1094803586602211</c:v>
                </c:pt>
                <c:pt idx="54">
                  <c:v>0.11157741397619247</c:v>
                </c:pt>
                <c:pt idx="55">
                  <c:v>0.1138007715344429</c:v>
                </c:pt>
                <c:pt idx="56">
                  <c:v>0.1108500137925148</c:v>
                </c:pt>
                <c:pt idx="57">
                  <c:v>0.11358986049890518</c:v>
                </c:pt>
                <c:pt idx="58">
                  <c:v>0.10488450527191162</c:v>
                </c:pt>
                <c:pt idx="59">
                  <c:v>0.113559789955616</c:v>
                </c:pt>
                <c:pt idx="60">
                  <c:v>0.11604154855012894</c:v>
                </c:pt>
                <c:pt idx="61">
                  <c:v>0.11719413101673126</c:v>
                </c:pt>
                <c:pt idx="62">
                  <c:v>0.11097476631402969</c:v>
                </c:pt>
                <c:pt idx="63">
                  <c:v>0.10886869579553604</c:v>
                </c:pt>
                <c:pt idx="64">
                  <c:v>0.10998747497797012</c:v>
                </c:pt>
                <c:pt idx="65">
                  <c:v>0.1109294667840004</c:v>
                </c:pt>
                <c:pt idx="66">
                  <c:v>0.10876993089914322</c:v>
                </c:pt>
                <c:pt idx="67">
                  <c:v>0.10884319245815277</c:v>
                </c:pt>
                <c:pt idx="68">
                  <c:v>0.10314806550741196</c:v>
                </c:pt>
                <c:pt idx="69">
                  <c:v>0.10066677629947662</c:v>
                </c:pt>
                <c:pt idx="70">
                  <c:v>9.7757689654827118E-2</c:v>
                </c:pt>
                <c:pt idx="71">
                  <c:v>9.8143033683300018E-2</c:v>
                </c:pt>
                <c:pt idx="72">
                  <c:v>9.7027845680713654E-2</c:v>
                </c:pt>
                <c:pt idx="73">
                  <c:v>0.10059399157762527</c:v>
                </c:pt>
                <c:pt idx="74">
                  <c:v>9.4074152410030365E-2</c:v>
                </c:pt>
                <c:pt idx="75">
                  <c:v>9.2234738171100616E-2</c:v>
                </c:pt>
                <c:pt idx="76">
                  <c:v>9.2451721429824829E-2</c:v>
                </c:pt>
                <c:pt idx="77">
                  <c:v>8.6084209382534027E-2</c:v>
                </c:pt>
                <c:pt idx="78">
                  <c:v>8.6515016853809357E-2</c:v>
                </c:pt>
                <c:pt idx="79">
                  <c:v>8.7603144347667694E-2</c:v>
                </c:pt>
                <c:pt idx="80">
                  <c:v>8.5314609110355377E-2</c:v>
                </c:pt>
                <c:pt idx="81">
                  <c:v>8.4542952477931976E-2</c:v>
                </c:pt>
                <c:pt idx="82">
                  <c:v>7.9034321010112762E-2</c:v>
                </c:pt>
                <c:pt idx="83">
                  <c:v>7.7650696039199829E-2</c:v>
                </c:pt>
                <c:pt idx="84">
                  <c:v>7.803799957036972E-2</c:v>
                </c:pt>
                <c:pt idx="85">
                  <c:v>8.1322245299816132E-2</c:v>
                </c:pt>
                <c:pt idx="86">
                  <c:v>8.591490238904953E-2</c:v>
                </c:pt>
                <c:pt idx="87">
                  <c:v>9.1930754482746124E-2</c:v>
                </c:pt>
                <c:pt idx="88">
                  <c:v>9.6498124301433563E-2</c:v>
                </c:pt>
                <c:pt idx="89">
                  <c:v>0.10019050538539886</c:v>
                </c:pt>
                <c:pt idx="90">
                  <c:v>0.10027548670768738</c:v>
                </c:pt>
                <c:pt idx="91">
                  <c:v>9.7509592771530151E-2</c:v>
                </c:pt>
                <c:pt idx="92">
                  <c:v>9.5735475420951843E-2</c:v>
                </c:pt>
                <c:pt idx="93">
                  <c:v>0.10026488453149796</c:v>
                </c:pt>
                <c:pt idx="94">
                  <c:v>9.8625011742115021E-2</c:v>
                </c:pt>
                <c:pt idx="95">
                  <c:v>9.7166411578655243E-2</c:v>
                </c:pt>
                <c:pt idx="96">
                  <c:v>0.10555756092071533</c:v>
                </c:pt>
                <c:pt idx="97">
                  <c:v>0.11057137697935104</c:v>
                </c:pt>
                <c:pt idx="98">
                  <c:v>0.11261700093746185</c:v>
                </c:pt>
                <c:pt idx="99">
                  <c:v>0.11321687698364258</c:v>
                </c:pt>
                <c:pt idx="100">
                  <c:v>0.11805012077093124</c:v>
                </c:pt>
                <c:pt idx="101">
                  <c:v>0.11999892443418503</c:v>
                </c:pt>
                <c:pt idx="102">
                  <c:v>0.11539356410503387</c:v>
                </c:pt>
                <c:pt idx="103">
                  <c:v>0.11723608523607254</c:v>
                </c:pt>
                <c:pt idx="104">
                  <c:v>0.1218663677573204</c:v>
                </c:pt>
                <c:pt idx="105">
                  <c:v>0.1185288205742836</c:v>
                </c:pt>
                <c:pt idx="106">
                  <c:v>0.1186574250459671</c:v>
                </c:pt>
                <c:pt idx="107">
                  <c:v>0.12565077841281891</c:v>
                </c:pt>
                <c:pt idx="108">
                  <c:v>0.12024282664060593</c:v>
                </c:pt>
                <c:pt idx="109">
                  <c:v>0.10206306725740433</c:v>
                </c:pt>
                <c:pt idx="110">
                  <c:v>0.10785072296857834</c:v>
                </c:pt>
                <c:pt idx="111">
                  <c:v>0.12010686099529266</c:v>
                </c:pt>
                <c:pt idx="112">
                  <c:v>0.11232244968414307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0E0-48A5-BB5A-3F70B672A3C2}"/>
            </c:ext>
          </c:extLst>
        </c:ser>
        <c:ser>
          <c:idx val="0"/>
          <c:order val="3"/>
          <c:tx>
            <c:v>Top 1% share (labor income)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6"/>
            <c:spPr>
              <a:noFill/>
              <a:ln w="25400">
                <a:solidFill>
                  <a:srgbClr val="00B050"/>
                </a:solidFill>
                <a:prstDash val="solid"/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Ref>
              <c:f>DataFigures!$JE$8:$JE$122</c:f>
              <c:numCache>
                <c:formatCode>0%</c:formatCode>
                <c:ptCount val="115"/>
                <c:pt idx="0">
                  <c:v>8.0368792289212093E-2</c:v>
                </c:pt>
                <c:pt idx="10">
                  <c:v>8.2133547080799452E-2</c:v>
                </c:pt>
                <c:pt idx="15">
                  <c:v>6.0981618264867123E-2</c:v>
                </c:pt>
                <c:pt idx="16">
                  <c:v>5.8868682835486734E-2</c:v>
                </c:pt>
                <c:pt idx="17">
                  <c:v>5.7709637787425966E-2</c:v>
                </c:pt>
                <c:pt idx="18">
                  <c:v>5.6939402172614922E-2</c:v>
                </c:pt>
                <c:pt idx="19">
                  <c:v>5.6869430179489318E-2</c:v>
                </c:pt>
                <c:pt idx="20">
                  <c:v>5.8115649285068009E-2</c:v>
                </c:pt>
                <c:pt idx="21">
                  <c:v>5.2942377652328496E-2</c:v>
                </c:pt>
                <c:pt idx="22">
                  <c:v>5.9863988018658325E-2</c:v>
                </c:pt>
                <c:pt idx="23">
                  <c:v>6.5585733629693999E-2</c:v>
                </c:pt>
                <c:pt idx="24">
                  <c:v>6.2097166209841105E-2</c:v>
                </c:pt>
                <c:pt idx="25">
                  <c:v>6.9354109273973993E-2</c:v>
                </c:pt>
                <c:pt idx="26">
                  <c:v>6.8868319077487319E-2</c:v>
                </c:pt>
                <c:pt idx="27">
                  <c:v>7.4860559734891072E-2</c:v>
                </c:pt>
                <c:pt idx="28">
                  <c:v>7.4153859838080385E-2</c:v>
                </c:pt>
                <c:pt idx="29">
                  <c:v>7.1995004437474502E-2</c:v>
                </c:pt>
                <c:pt idx="30">
                  <c:v>7.1999523471543037E-2</c:v>
                </c:pt>
                <c:pt idx="31">
                  <c:v>7.1106649645485479E-2</c:v>
                </c:pt>
                <c:pt idx="32">
                  <c:v>7.1979408045486415E-2</c:v>
                </c:pt>
                <c:pt idx="33">
                  <c:v>6.9081130964146503E-2</c:v>
                </c:pt>
                <c:pt idx="34">
                  <c:v>6.7967052364277858E-2</c:v>
                </c:pt>
                <c:pt idx="35">
                  <c:v>6.794824461128593E-2</c:v>
                </c:pt>
                <c:pt idx="36">
                  <c:v>6.1854328721094601E-2</c:v>
                </c:pt>
                <c:pt idx="37">
                  <c:v>6.0060596602029698E-2</c:v>
                </c:pt>
                <c:pt idx="38">
                  <c:v>6.1130918546354912E-2</c:v>
                </c:pt>
                <c:pt idx="39">
                  <c:v>5.5151995835341569E-2</c:v>
                </c:pt>
                <c:pt idx="40">
                  <c:v>5.6588135404541655E-2</c:v>
                </c:pt>
                <c:pt idx="41">
                  <c:v>5.5776253852765752E-2</c:v>
                </c:pt>
                <c:pt idx="42">
                  <c:v>5.237817494458178E-2</c:v>
                </c:pt>
                <c:pt idx="43">
                  <c:v>5.0840851529236945E-2</c:v>
                </c:pt>
                <c:pt idx="44">
                  <c:v>4.9541850474037023E-2</c:v>
                </c:pt>
                <c:pt idx="45">
                  <c:v>5.0326858196952325E-2</c:v>
                </c:pt>
                <c:pt idx="46">
                  <c:v>5.3447441210959082E-2</c:v>
                </c:pt>
                <c:pt idx="47">
                  <c:v>6.657232111350711E-2</c:v>
                </c:pt>
                <c:pt idx="48">
                  <c:v>7.173554324891819E-2</c:v>
                </c:pt>
                <c:pt idx="49">
                  <c:v>7.081972880710935E-2</c:v>
                </c:pt>
                <c:pt idx="50">
                  <c:v>6.9837665520150374E-2</c:v>
                </c:pt>
                <c:pt idx="51">
                  <c:v>7.1237647569668675E-2</c:v>
                </c:pt>
                <c:pt idx="52">
                  <c:v>6.7982580711356405E-2</c:v>
                </c:pt>
                <c:pt idx="53">
                  <c:v>7.1561927440864523E-2</c:v>
                </c:pt>
                <c:pt idx="54">
                  <c:v>7.3816348705955784E-2</c:v>
                </c:pt>
                <c:pt idx="55">
                  <c:v>7.280830779703934E-2</c:v>
                </c:pt>
                <c:pt idx="56">
                  <c:v>7.7498789985161354E-2</c:v>
                </c:pt>
                <c:pt idx="57">
                  <c:v>8.4222765651353629E-2</c:v>
                </c:pt>
                <c:pt idx="58">
                  <c:v>8.3127706988806824E-2</c:v>
                </c:pt>
                <c:pt idx="59">
                  <c:v>8.3947303783621918E-2</c:v>
                </c:pt>
                <c:pt idx="60">
                  <c:v>8.0459528254601842E-2</c:v>
                </c:pt>
                <c:pt idx="61">
                  <c:v>7.808895760303218E-2</c:v>
                </c:pt>
                <c:pt idx="62">
                  <c:v>7.7190513990861132E-2</c:v>
                </c:pt>
                <c:pt idx="63">
                  <c:v>7.8095488818712838E-2</c:v>
                </c:pt>
                <c:pt idx="64">
                  <c:v>8.0443363618220756E-2</c:v>
                </c:pt>
                <c:pt idx="65">
                  <c:v>8.3277028657480448E-2</c:v>
                </c:pt>
                <c:pt idx="66">
                  <c:v>8.1227738885835232E-2</c:v>
                </c:pt>
                <c:pt idx="67">
                  <c:v>8.0495695908675363E-2</c:v>
                </c:pt>
                <c:pt idx="68">
                  <c:v>6.7808581606429635E-2</c:v>
                </c:pt>
                <c:pt idx="69">
                  <c:v>6.6034137960510317E-2</c:v>
                </c:pt>
                <c:pt idx="70">
                  <c:v>6.7277058959007263E-2</c:v>
                </c:pt>
                <c:pt idx="71">
                  <c:v>6.6536113619804382E-2</c:v>
                </c:pt>
                <c:pt idx="72">
                  <c:v>6.6815562546253204E-2</c:v>
                </c:pt>
                <c:pt idx="73">
                  <c:v>6.6180087625980377E-2</c:v>
                </c:pt>
                <c:pt idx="74">
                  <c:v>6.5097980201244354E-2</c:v>
                </c:pt>
                <c:pt idx="75">
                  <c:v>6.3907787203788757E-2</c:v>
                </c:pt>
                <c:pt idx="76">
                  <c:v>6.2545359134674072E-2</c:v>
                </c:pt>
                <c:pt idx="77">
                  <c:v>6.1379671096801758E-2</c:v>
                </c:pt>
                <c:pt idx="78">
                  <c:v>6.0819130390882492E-2</c:v>
                </c:pt>
                <c:pt idx="79">
                  <c:v>5.9735983610153198E-2</c:v>
                </c:pt>
                <c:pt idx="80">
                  <c:v>5.8803874999284744E-2</c:v>
                </c:pt>
                <c:pt idx="81">
                  <c:v>5.7387910783290863E-2</c:v>
                </c:pt>
                <c:pt idx="82">
                  <c:v>5.7050574570894241E-2</c:v>
                </c:pt>
                <c:pt idx="83">
                  <c:v>5.6681852787733078E-2</c:v>
                </c:pt>
                <c:pt idx="84">
                  <c:v>5.5967018008232117E-2</c:v>
                </c:pt>
                <c:pt idx="85">
                  <c:v>5.739666149020195E-2</c:v>
                </c:pt>
                <c:pt idx="86">
                  <c:v>5.8730117976665497E-2</c:v>
                </c:pt>
                <c:pt idx="87">
                  <c:v>5.9457305818796158E-2</c:v>
                </c:pt>
                <c:pt idx="88">
                  <c:v>6.0128707438707352E-2</c:v>
                </c:pt>
                <c:pt idx="89">
                  <c:v>5.9153255075216293E-2</c:v>
                </c:pt>
                <c:pt idx="90">
                  <c:v>5.6907057762145996E-2</c:v>
                </c:pt>
                <c:pt idx="91">
                  <c:v>5.5987738072872162E-2</c:v>
                </c:pt>
                <c:pt idx="92">
                  <c:v>5.5620085448026657E-2</c:v>
                </c:pt>
                <c:pt idx="93">
                  <c:v>5.2209611982107162E-2</c:v>
                </c:pt>
                <c:pt idx="94">
                  <c:v>5.4312311112880707E-2</c:v>
                </c:pt>
                <c:pt idx="95">
                  <c:v>5.3594645112752914E-2</c:v>
                </c:pt>
                <c:pt idx="96">
                  <c:v>5.3824476897716522E-2</c:v>
                </c:pt>
                <c:pt idx="97">
                  <c:v>5.3218971937894821E-2</c:v>
                </c:pt>
                <c:pt idx="98">
                  <c:v>5.3994081914424896E-2</c:v>
                </c:pt>
                <c:pt idx="99">
                  <c:v>5.5440198630094528E-2</c:v>
                </c:pt>
                <c:pt idx="100">
                  <c:v>5.6445799767971039E-2</c:v>
                </c:pt>
                <c:pt idx="101">
                  <c:v>5.7511486113071442E-2</c:v>
                </c:pt>
                <c:pt idx="102">
                  <c:v>5.7657886296510696E-2</c:v>
                </c:pt>
                <c:pt idx="103">
                  <c:v>5.7765886187553406E-2</c:v>
                </c:pt>
                <c:pt idx="104">
                  <c:v>5.8603335171937943E-2</c:v>
                </c:pt>
                <c:pt idx="105">
                  <c:v>5.9119019657373428E-2</c:v>
                </c:pt>
                <c:pt idx="106">
                  <c:v>6.0282573103904724E-2</c:v>
                </c:pt>
                <c:pt idx="107">
                  <c:v>6.140720471739769E-2</c:v>
                </c:pt>
                <c:pt idx="108">
                  <c:v>6.1142269521951675E-2</c:v>
                </c:pt>
                <c:pt idx="109">
                  <c:v>5.7701405137777328E-2</c:v>
                </c:pt>
                <c:pt idx="110">
                  <c:v>5.9352938085794449E-2</c:v>
                </c:pt>
                <c:pt idx="111">
                  <c:v>5.9488408267498016E-2</c:v>
                </c:pt>
                <c:pt idx="112">
                  <c:v>5.8463290333747864E-2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0E0-48A5-BB5A-3F70B672A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9408"/>
        <c:axId val="44371328"/>
      </c:lineChart>
      <c:catAx>
        <c:axId val="44369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37132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4371328"/>
        <c:scaling>
          <c:orientation val="minMax"/>
          <c:max val="0.6500000000000001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369408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3971122025298677"/>
          <c:y val="6.9034206090092393E-2"/>
          <c:w val="0.31720389048358921"/>
          <c:h val="0.194070659866703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16: Age-Income profile in France by age, 1970-2012</a:t>
            </a:r>
            <a:endParaRPr lang="fr-FR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76000204101784"/>
          <c:y val="7.4644516192798091E-2"/>
          <c:w val="0.87830021026356364"/>
          <c:h val="0.80069021184067468"/>
        </c:manualLayout>
      </c:layout>
      <c:lineChart>
        <c:grouping val="standard"/>
        <c:varyColors val="0"/>
        <c:ser>
          <c:idx val="0"/>
          <c:order val="0"/>
          <c:tx>
            <c:strRef>
              <c:f>DataFigures!$HN$6</c:f>
              <c:strCache>
                <c:ptCount val="1"/>
                <c:pt idx="0">
                  <c:v>1970</c:v>
                </c:pt>
              </c:strCache>
            </c:strRef>
          </c:tx>
          <c:marker>
            <c:symbol val="star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DataFigures!$HN$8:$HN$68</c:f>
              <c:numCache>
                <c:formatCode>0%</c:formatCode>
                <c:ptCount val="61"/>
                <c:pt idx="0">
                  <c:v>0.37014589999628206</c:v>
                </c:pt>
                <c:pt idx="1">
                  <c:v>0.41038487557352377</c:v>
                </c:pt>
                <c:pt idx="2">
                  <c:v>0.45429098380672894</c:v>
                </c:pt>
                <c:pt idx="3">
                  <c:v>0.50774989257348502</c:v>
                </c:pt>
                <c:pt idx="4">
                  <c:v>0.58308501001735291</c:v>
                </c:pt>
                <c:pt idx="5">
                  <c:v>0.66947441437586674</c:v>
                </c:pt>
                <c:pt idx="6">
                  <c:v>0.75473051984537332</c:v>
                </c:pt>
                <c:pt idx="7">
                  <c:v>0.83602936706991815</c:v>
                </c:pt>
                <c:pt idx="8">
                  <c:v>0.90529434833093136</c:v>
                </c:pt>
                <c:pt idx="9">
                  <c:v>0.95756852410309767</c:v>
                </c:pt>
                <c:pt idx="10">
                  <c:v>0.99799511389640805</c:v>
                </c:pt>
                <c:pt idx="11">
                  <c:v>1.025611663654491</c:v>
                </c:pt>
                <c:pt idx="12">
                  <c:v>1.0428483895339389</c:v>
                </c:pt>
                <c:pt idx="13">
                  <c:v>1.0549954830896688</c:v>
                </c:pt>
                <c:pt idx="14">
                  <c:v>1.0688240972134035</c:v>
                </c:pt>
                <c:pt idx="15">
                  <c:v>1.0806711249124814</c:v>
                </c:pt>
                <c:pt idx="16">
                  <c:v>1.0921055158925244</c:v>
                </c:pt>
                <c:pt idx="17">
                  <c:v>1.1082198628583506</c:v>
                </c:pt>
                <c:pt idx="18">
                  <c:v>1.1256597397902512</c:v>
                </c:pt>
                <c:pt idx="19">
                  <c:v>1.1425705852206509</c:v>
                </c:pt>
                <c:pt idx="20">
                  <c:v>1.1607469504583534</c:v>
                </c:pt>
                <c:pt idx="21">
                  <c:v>1.1768181070030939</c:v>
                </c:pt>
                <c:pt idx="22">
                  <c:v>1.1894774743990291</c:v>
                </c:pt>
                <c:pt idx="23">
                  <c:v>1.2000023348453024</c:v>
                </c:pt>
                <c:pt idx="24">
                  <c:v>1.2069093910925996</c:v>
                </c:pt>
                <c:pt idx="25">
                  <c:v>1.2165274845136944</c:v>
                </c:pt>
                <c:pt idx="26">
                  <c:v>1.2276481226594835</c:v>
                </c:pt>
                <c:pt idx="27">
                  <c:v>1.231666612727967</c:v>
                </c:pt>
                <c:pt idx="28">
                  <c:v>1.2312647878332321</c:v>
                </c:pt>
                <c:pt idx="29">
                  <c:v>1.2303377592335734</c:v>
                </c:pt>
                <c:pt idx="30">
                  <c:v>1.2247830911546351</c:v>
                </c:pt>
                <c:pt idx="31">
                  <c:v>1.2154487596443027</c:v>
                </c:pt>
                <c:pt idx="32">
                  <c:v>1.2005502992328965</c:v>
                </c:pt>
                <c:pt idx="33">
                  <c:v>1.1841005170335628</c:v>
                </c:pt>
                <c:pt idx="34">
                  <c:v>1.1736718984970653</c:v>
                </c:pt>
                <c:pt idx="35">
                  <c:v>1.1665856500683731</c:v>
                </c:pt>
                <c:pt idx="36">
                  <c:v>1.1593202598063823</c:v>
                </c:pt>
                <c:pt idx="37">
                  <c:v>1.15312029024247</c:v>
                </c:pt>
                <c:pt idx="38">
                  <c:v>1.1453901935390882</c:v>
                </c:pt>
                <c:pt idx="39">
                  <c:v>1.1357237368639566</c:v>
                </c:pt>
                <c:pt idx="40">
                  <c:v>1.1240083463229191</c:v>
                </c:pt>
                <c:pt idx="41">
                  <c:v>1.106277536646654</c:v>
                </c:pt>
                <c:pt idx="42">
                  <c:v>1.0861523799730621</c:v>
                </c:pt>
                <c:pt idx="43">
                  <c:v>1.072637345661968</c:v>
                </c:pt>
                <c:pt idx="44">
                  <c:v>1.0587240520694914</c:v>
                </c:pt>
                <c:pt idx="45">
                  <c:v>1.0468295280068809</c:v>
                </c:pt>
                <c:pt idx="46">
                  <c:v>1.0420145972927215</c:v>
                </c:pt>
                <c:pt idx="47">
                  <c:v>1.0401668629013692</c:v>
                </c:pt>
                <c:pt idx="48">
                  <c:v>1.0362065067753943</c:v>
                </c:pt>
                <c:pt idx="49">
                  <c:v>1.0322104357097166</c:v>
                </c:pt>
                <c:pt idx="50">
                  <c:v>1.0181982759733814</c:v>
                </c:pt>
                <c:pt idx="51">
                  <c:v>1.0080105917132189</c:v>
                </c:pt>
                <c:pt idx="52">
                  <c:v>0.99750392707191893</c:v>
                </c:pt>
                <c:pt idx="53">
                  <c:v>0.98103897908734583</c:v>
                </c:pt>
                <c:pt idx="54">
                  <c:v>0.96630853616403978</c:v>
                </c:pt>
                <c:pt idx="55">
                  <c:v>0.96453991594670285</c:v>
                </c:pt>
                <c:pt idx="56">
                  <c:v>0.95778924378117758</c:v>
                </c:pt>
                <c:pt idx="57">
                  <c:v>0.94297856996119278</c:v>
                </c:pt>
                <c:pt idx="58">
                  <c:v>0.91664960468261203</c:v>
                </c:pt>
                <c:pt idx="59">
                  <c:v>0.89939772885613523</c:v>
                </c:pt>
                <c:pt idx="60">
                  <c:v>0.88625102012383283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C0-452A-9494-6FC669DA52F4}"/>
            </c:ext>
          </c:extLst>
        </c:ser>
        <c:ser>
          <c:idx val="3"/>
          <c:order val="1"/>
          <c:tx>
            <c:strRef>
              <c:f>DataFigures!$HO$6</c:f>
              <c:strCache>
                <c:ptCount val="1"/>
                <c:pt idx="0">
                  <c:v>1984</c:v>
                </c:pt>
              </c:strCache>
            </c:strRef>
          </c:tx>
          <c:spPr>
            <a:ln w="22225">
              <a:solidFill>
                <a:schemeClr val="accent6"/>
              </a:solidFill>
            </a:ln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DataFigures!$HO$8:$HO$68</c:f>
              <c:numCache>
                <c:formatCode>0%</c:formatCode>
                <c:ptCount val="61"/>
                <c:pt idx="0">
                  <c:v>0.33097698083843291</c:v>
                </c:pt>
                <c:pt idx="1">
                  <c:v>0.36414183132008066</c:v>
                </c:pt>
                <c:pt idx="2">
                  <c:v>0.40062412686365245</c:v>
                </c:pt>
                <c:pt idx="3">
                  <c:v>0.44447702365825331</c:v>
                </c:pt>
                <c:pt idx="4">
                  <c:v>0.49876769500010815</c:v>
                </c:pt>
                <c:pt idx="5">
                  <c:v>0.56384141743293092</c:v>
                </c:pt>
                <c:pt idx="6">
                  <c:v>0.62598286446688489</c:v>
                </c:pt>
                <c:pt idx="7">
                  <c:v>0.68565219204918582</c:v>
                </c:pt>
                <c:pt idx="8">
                  <c:v>0.74355886941783911</c:v>
                </c:pt>
                <c:pt idx="9">
                  <c:v>0.79649032463416902</c:v>
                </c:pt>
                <c:pt idx="10">
                  <c:v>0.84605602922058265</c:v>
                </c:pt>
                <c:pt idx="11">
                  <c:v>0.89001361856503292</c:v>
                </c:pt>
                <c:pt idx="12">
                  <c:v>0.93099748204547672</c:v>
                </c:pt>
                <c:pt idx="13">
                  <c:v>0.9703286460884929</c:v>
                </c:pt>
                <c:pt idx="14">
                  <c:v>1.006568256722997</c:v>
                </c:pt>
                <c:pt idx="15">
                  <c:v>1.0398075839110814</c:v>
                </c:pt>
                <c:pt idx="16">
                  <c:v>1.0708547692041144</c:v>
                </c:pt>
                <c:pt idx="17">
                  <c:v>1.1013464834219218</c:v>
                </c:pt>
                <c:pt idx="18">
                  <c:v>1.1281117204301061</c:v>
                </c:pt>
                <c:pt idx="19">
                  <c:v>1.1537734253656569</c:v>
                </c:pt>
                <c:pt idx="20">
                  <c:v>1.1785977617649082</c:v>
                </c:pt>
                <c:pt idx="21">
                  <c:v>1.1962758980760144</c:v>
                </c:pt>
                <c:pt idx="22">
                  <c:v>1.207546119363849</c:v>
                </c:pt>
                <c:pt idx="23">
                  <c:v>1.2115199061036128</c:v>
                </c:pt>
                <c:pt idx="24">
                  <c:v>1.208284706364245</c:v>
                </c:pt>
                <c:pt idx="25">
                  <c:v>1.1978911631083717</c:v>
                </c:pt>
                <c:pt idx="26">
                  <c:v>1.1833746912841416</c:v>
                </c:pt>
                <c:pt idx="27">
                  <c:v>1.1630072538126075</c:v>
                </c:pt>
                <c:pt idx="28">
                  <c:v>1.1425600422650974</c:v>
                </c:pt>
                <c:pt idx="29">
                  <c:v>1.1287000003658019</c:v>
                </c:pt>
                <c:pt idx="30">
                  <c:v>1.1152143680272284</c:v>
                </c:pt>
                <c:pt idx="31">
                  <c:v>1.1046514235232596</c:v>
                </c:pt>
                <c:pt idx="32">
                  <c:v>1.0995413370140914</c:v>
                </c:pt>
                <c:pt idx="33">
                  <c:v>1.1036431500314636</c:v>
                </c:pt>
                <c:pt idx="34">
                  <c:v>1.121820054741431</c:v>
                </c:pt>
                <c:pt idx="35">
                  <c:v>1.1432779726363556</c:v>
                </c:pt>
                <c:pt idx="36">
                  <c:v>1.16399366541954</c:v>
                </c:pt>
                <c:pt idx="37">
                  <c:v>1.1836813399018897</c:v>
                </c:pt>
                <c:pt idx="38">
                  <c:v>1.2058624943769143</c:v>
                </c:pt>
                <c:pt idx="39">
                  <c:v>1.2280393059832484</c:v>
                </c:pt>
                <c:pt idx="40">
                  <c:v>1.2420948703497741</c:v>
                </c:pt>
                <c:pt idx="41">
                  <c:v>1.2472836779174452</c:v>
                </c:pt>
                <c:pt idx="42">
                  <c:v>1.2469295523905788</c:v>
                </c:pt>
                <c:pt idx="43">
                  <c:v>1.2550400883947221</c:v>
                </c:pt>
                <c:pt idx="44">
                  <c:v>1.2691463100157472</c:v>
                </c:pt>
                <c:pt idx="45">
                  <c:v>1.2776893264125573</c:v>
                </c:pt>
                <c:pt idx="46">
                  <c:v>1.2816422451496388</c:v>
                </c:pt>
                <c:pt idx="47">
                  <c:v>1.279231992568139</c:v>
                </c:pt>
                <c:pt idx="48">
                  <c:v>1.2719437806100566</c:v>
                </c:pt>
                <c:pt idx="49">
                  <c:v>1.2592797067201265</c:v>
                </c:pt>
                <c:pt idx="50">
                  <c:v>1.2382536695852107</c:v>
                </c:pt>
                <c:pt idx="51">
                  <c:v>1.2112315438617438</c:v>
                </c:pt>
                <c:pt idx="52">
                  <c:v>1.1849283459566542</c:v>
                </c:pt>
                <c:pt idx="53">
                  <c:v>1.1664984124572373</c:v>
                </c:pt>
                <c:pt idx="54">
                  <c:v>1.1438355604890658</c:v>
                </c:pt>
                <c:pt idx="55">
                  <c:v>1.1227483451551985</c:v>
                </c:pt>
                <c:pt idx="56">
                  <c:v>1.1047509644801323</c:v>
                </c:pt>
                <c:pt idx="57">
                  <c:v>1.0754114163524862</c:v>
                </c:pt>
                <c:pt idx="58">
                  <c:v>1.0551050286033046</c:v>
                </c:pt>
                <c:pt idx="59">
                  <c:v>1.041447782003845</c:v>
                </c:pt>
                <c:pt idx="60">
                  <c:v>1.0327868511478751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C0-452A-9494-6FC669DA52F4}"/>
            </c:ext>
          </c:extLst>
        </c:ser>
        <c:ser>
          <c:idx val="1"/>
          <c:order val="2"/>
          <c:tx>
            <c:strRef>
              <c:f>DataFigures!$HQ$6</c:f>
              <c:strCache>
                <c:ptCount val="1"/>
                <c:pt idx="0">
                  <c:v>2000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DataFigures!$HQ$8:$HQ$68</c:f>
              <c:numCache>
                <c:formatCode>0%</c:formatCode>
                <c:ptCount val="61"/>
                <c:pt idx="0">
                  <c:v>0.2290449293458828</c:v>
                </c:pt>
                <c:pt idx="1">
                  <c:v>0.26109245195565267</c:v>
                </c:pt>
                <c:pt idx="2">
                  <c:v>0.30231548971865335</c:v>
                </c:pt>
                <c:pt idx="3">
                  <c:v>0.35750998726530486</c:v>
                </c:pt>
                <c:pt idx="4">
                  <c:v>0.43682040131248911</c:v>
                </c:pt>
                <c:pt idx="5">
                  <c:v>0.50992413289802319</c:v>
                </c:pt>
                <c:pt idx="6">
                  <c:v>0.57453949071621369</c:v>
                </c:pt>
                <c:pt idx="7">
                  <c:v>0.62866772641315716</c:v>
                </c:pt>
                <c:pt idx="8">
                  <c:v>0.67450717034384444</c:v>
                </c:pt>
                <c:pt idx="9">
                  <c:v>0.7129888361536052</c:v>
                </c:pt>
                <c:pt idx="10">
                  <c:v>0.74856546815507041</c:v>
                </c:pt>
                <c:pt idx="11">
                  <c:v>0.78324322203926122</c:v>
                </c:pt>
                <c:pt idx="12">
                  <c:v>0.81798330711116196</c:v>
                </c:pt>
                <c:pt idx="13">
                  <c:v>0.85241394406843052</c:v>
                </c:pt>
                <c:pt idx="14">
                  <c:v>0.88557183931120176</c:v>
                </c:pt>
                <c:pt idx="15">
                  <c:v>0.91558213718021619</c:v>
                </c:pt>
                <c:pt idx="16">
                  <c:v>0.94507014198318728</c:v>
                </c:pt>
                <c:pt idx="17">
                  <c:v>0.97633214386442957</c:v>
                </c:pt>
                <c:pt idx="18">
                  <c:v>1.0079383967302582</c:v>
                </c:pt>
                <c:pt idx="19">
                  <c:v>1.0370203890367757</c:v>
                </c:pt>
                <c:pt idx="20">
                  <c:v>1.0637638962262974</c:v>
                </c:pt>
                <c:pt idx="21">
                  <c:v>1.0871094291588739</c:v>
                </c:pt>
                <c:pt idx="22">
                  <c:v>1.1089058310467004</c:v>
                </c:pt>
                <c:pt idx="23">
                  <c:v>1.1276599550460908</c:v>
                </c:pt>
                <c:pt idx="24">
                  <c:v>1.1435857631763302</c:v>
                </c:pt>
                <c:pt idx="25">
                  <c:v>1.1598392281548255</c:v>
                </c:pt>
                <c:pt idx="26">
                  <c:v>1.1751821913249143</c:v>
                </c:pt>
                <c:pt idx="27">
                  <c:v>1.1890876643183872</c:v>
                </c:pt>
                <c:pt idx="28">
                  <c:v>1.2026002723290319</c:v>
                </c:pt>
                <c:pt idx="29">
                  <c:v>1.2139663956642612</c:v>
                </c:pt>
                <c:pt idx="30">
                  <c:v>1.2255260422961669</c:v>
                </c:pt>
                <c:pt idx="31">
                  <c:v>1.2364786396625265</c:v>
                </c:pt>
                <c:pt idx="32">
                  <c:v>1.2476738506172962</c:v>
                </c:pt>
                <c:pt idx="33">
                  <c:v>1.2585370477170161</c:v>
                </c:pt>
                <c:pt idx="34">
                  <c:v>1.2687361183186976</c:v>
                </c:pt>
                <c:pt idx="35">
                  <c:v>1.2776335532469474</c:v>
                </c:pt>
                <c:pt idx="36">
                  <c:v>1.2803971567872121</c:v>
                </c:pt>
                <c:pt idx="37">
                  <c:v>1.2769761768463856</c:v>
                </c:pt>
                <c:pt idx="38">
                  <c:v>1.2748324147004193</c:v>
                </c:pt>
                <c:pt idx="39">
                  <c:v>1.2712890937153989</c:v>
                </c:pt>
                <c:pt idx="40">
                  <c:v>1.2651201538054322</c:v>
                </c:pt>
                <c:pt idx="41">
                  <c:v>1.2563117459924937</c:v>
                </c:pt>
                <c:pt idx="42">
                  <c:v>1.2491022103525349</c:v>
                </c:pt>
                <c:pt idx="43">
                  <c:v>1.2423233772050535</c:v>
                </c:pt>
                <c:pt idx="44">
                  <c:v>1.23231758900755</c:v>
                </c:pt>
                <c:pt idx="45">
                  <c:v>1.2176806939262363</c:v>
                </c:pt>
                <c:pt idx="46">
                  <c:v>1.207495218480616</c:v>
                </c:pt>
                <c:pt idx="47">
                  <c:v>1.1981869801464486</c:v>
                </c:pt>
                <c:pt idx="48">
                  <c:v>1.1893725931169388</c:v>
                </c:pt>
                <c:pt idx="49">
                  <c:v>1.1799213345776181</c:v>
                </c:pt>
                <c:pt idx="50">
                  <c:v>1.1719514978491954</c:v>
                </c:pt>
                <c:pt idx="51">
                  <c:v>1.1655469863950223</c:v>
                </c:pt>
                <c:pt idx="52">
                  <c:v>1.1612589384600127</c:v>
                </c:pt>
                <c:pt idx="53">
                  <c:v>1.1582079694066083</c:v>
                </c:pt>
                <c:pt idx="54">
                  <c:v>1.1576624185961353</c:v>
                </c:pt>
                <c:pt idx="55">
                  <c:v>1.1582423649764295</c:v>
                </c:pt>
                <c:pt idx="56">
                  <c:v>1.1605625466284897</c:v>
                </c:pt>
                <c:pt idx="57">
                  <c:v>1.1608722865210606</c:v>
                </c:pt>
                <c:pt idx="58">
                  <c:v>1.1551402283877554</c:v>
                </c:pt>
                <c:pt idx="59">
                  <c:v>1.1526600738955817</c:v>
                </c:pt>
                <c:pt idx="60">
                  <c:v>1.1507504779758664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C0-452A-9494-6FC669DA52F4}"/>
            </c:ext>
          </c:extLst>
        </c:ser>
        <c:ser>
          <c:idx val="2"/>
          <c:order val="3"/>
          <c:tx>
            <c:strRef>
              <c:f>DataFigures!$HR$6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DataFigures!$HR$8:$HR$68</c:f>
              <c:numCache>
                <c:formatCode>0%</c:formatCode>
                <c:ptCount val="61"/>
                <c:pt idx="0">
                  <c:v>0.23520272959415769</c:v>
                </c:pt>
                <c:pt idx="1">
                  <c:v>0.27606554031125846</c:v>
                </c:pt>
                <c:pt idx="2">
                  <c:v>0.32900829836958451</c:v>
                </c:pt>
                <c:pt idx="3">
                  <c:v>0.39496390946950316</c:v>
                </c:pt>
                <c:pt idx="4">
                  <c:v>0.47884911658775781</c:v>
                </c:pt>
                <c:pt idx="5">
                  <c:v>0.55854775080349739</c:v>
                </c:pt>
                <c:pt idx="6">
                  <c:v>0.62554326399797655</c:v>
                </c:pt>
                <c:pt idx="7">
                  <c:v>0.67994901703882893</c:v>
                </c:pt>
                <c:pt idx="8">
                  <c:v>0.72446785691906546</c:v>
                </c:pt>
                <c:pt idx="9">
                  <c:v>0.76353284752397543</c:v>
                </c:pt>
                <c:pt idx="10">
                  <c:v>0.79854057957467561</c:v>
                </c:pt>
                <c:pt idx="11">
                  <c:v>0.82923074415034315</c:v>
                </c:pt>
                <c:pt idx="12">
                  <c:v>0.86065614913632016</c:v>
                </c:pt>
                <c:pt idx="13">
                  <c:v>0.88943132741592135</c:v>
                </c:pt>
                <c:pt idx="14">
                  <c:v>0.91688791906164036</c:v>
                </c:pt>
                <c:pt idx="15">
                  <c:v>0.9422675492191751</c:v>
                </c:pt>
                <c:pt idx="16">
                  <c:v>0.96909552865115478</c:v>
                </c:pt>
                <c:pt idx="17">
                  <c:v>0.99619193099354397</c:v>
                </c:pt>
                <c:pt idx="18">
                  <c:v>1.0223586139484977</c:v>
                </c:pt>
                <c:pt idx="19">
                  <c:v>1.0451318676008923</c:v>
                </c:pt>
                <c:pt idx="20">
                  <c:v>1.0653889540497403</c:v>
                </c:pt>
                <c:pt idx="21">
                  <c:v>1.0798893188772398</c:v>
                </c:pt>
                <c:pt idx="22">
                  <c:v>1.0923822374857755</c:v>
                </c:pt>
                <c:pt idx="23">
                  <c:v>1.1041870859919543</c:v>
                </c:pt>
                <c:pt idx="24">
                  <c:v>1.1171984926537628</c:v>
                </c:pt>
                <c:pt idx="25">
                  <c:v>1.1316813627450035</c:v>
                </c:pt>
                <c:pt idx="26">
                  <c:v>1.146316699780296</c:v>
                </c:pt>
                <c:pt idx="27">
                  <c:v>1.1622163975504198</c:v>
                </c:pt>
                <c:pt idx="28">
                  <c:v>1.1769276450838482</c:v>
                </c:pt>
                <c:pt idx="29">
                  <c:v>1.1865620327346531</c:v>
                </c:pt>
                <c:pt idx="30">
                  <c:v>1.1926528808760595</c:v>
                </c:pt>
                <c:pt idx="31">
                  <c:v>1.1976821966055984</c:v>
                </c:pt>
                <c:pt idx="32">
                  <c:v>1.2016066648370043</c:v>
                </c:pt>
                <c:pt idx="33">
                  <c:v>1.2057171400862414</c:v>
                </c:pt>
                <c:pt idx="34">
                  <c:v>1.2086041993966614</c:v>
                </c:pt>
                <c:pt idx="35">
                  <c:v>1.2127518456561923</c:v>
                </c:pt>
                <c:pt idx="36">
                  <c:v>1.2142687815151485</c:v>
                </c:pt>
                <c:pt idx="37">
                  <c:v>1.2110541017259024</c:v>
                </c:pt>
                <c:pt idx="38">
                  <c:v>1.2067630535792342</c:v>
                </c:pt>
                <c:pt idx="39">
                  <c:v>1.2021234633068356</c:v>
                </c:pt>
                <c:pt idx="40">
                  <c:v>1.1975536874743991</c:v>
                </c:pt>
                <c:pt idx="41">
                  <c:v>1.1962753690904442</c:v>
                </c:pt>
                <c:pt idx="42">
                  <c:v>1.1960136670830788</c:v>
                </c:pt>
                <c:pt idx="43">
                  <c:v>1.1946946691890805</c:v>
                </c:pt>
                <c:pt idx="44">
                  <c:v>1.1912582305114361</c:v>
                </c:pt>
                <c:pt idx="45">
                  <c:v>1.186579453160945</c:v>
                </c:pt>
                <c:pt idx="46">
                  <c:v>1.1828191031888937</c:v>
                </c:pt>
                <c:pt idx="47">
                  <c:v>1.1765179043718348</c:v>
                </c:pt>
                <c:pt idx="48">
                  <c:v>1.1675051433141903</c:v>
                </c:pt>
                <c:pt idx="49">
                  <c:v>1.1556785344759981</c:v>
                </c:pt>
                <c:pt idx="50">
                  <c:v>1.1385459547717691</c:v>
                </c:pt>
                <c:pt idx="51">
                  <c:v>1.1197450107919082</c:v>
                </c:pt>
                <c:pt idx="52">
                  <c:v>1.1007471789530343</c:v>
                </c:pt>
                <c:pt idx="53">
                  <c:v>1.0816013247212402</c:v>
                </c:pt>
                <c:pt idx="54">
                  <c:v>1.0622079773101387</c:v>
                </c:pt>
                <c:pt idx="55">
                  <c:v>1.0432321942913649</c:v>
                </c:pt>
                <c:pt idx="56">
                  <c:v>1.0263387492759053</c:v>
                </c:pt>
                <c:pt idx="57">
                  <c:v>1.0101253485373229</c:v>
                </c:pt>
                <c:pt idx="58">
                  <c:v>0.99042234353129111</c:v>
                </c:pt>
                <c:pt idx="59">
                  <c:v>0.98340266236113727</c:v>
                </c:pt>
                <c:pt idx="60">
                  <c:v>0.98173880535943037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C0-452A-9494-6FC669DA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02944"/>
        <c:axId val="44421504"/>
      </c:lineChart>
      <c:catAx>
        <c:axId val="444029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421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4421504"/>
        <c:scaling>
          <c:orientation val="minMax"/>
          <c:max val="1.8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Average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income by age (% average income 20+)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4029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54931410068846764"/>
          <c:y val="0.45326079794419005"/>
          <c:w val="0.15431416162287342"/>
          <c:h val="0.2997405528283859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Age-Income profile in France by age, 1970-2012</a:t>
            </a:r>
            <a:endParaRPr lang="fr-FR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76000204101784"/>
          <c:y val="7.4644516192798091E-2"/>
          <c:w val="0.87830021026356364"/>
          <c:h val="0.80069021184067468"/>
        </c:manualLayout>
      </c:layout>
      <c:lineChart>
        <c:grouping val="standard"/>
        <c:varyColors val="0"/>
        <c:ser>
          <c:idx val="0"/>
          <c:order val="0"/>
          <c:tx>
            <c:strRef>
              <c:f>DataFigures!$HN$6</c:f>
              <c:strCache>
                <c:ptCount val="1"/>
                <c:pt idx="0">
                  <c:v>1970</c:v>
                </c:pt>
              </c:strCache>
            </c:strRef>
          </c:tx>
          <c:marker>
            <c:symbol val="star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DataFigures!$HN$8:$HN$68</c:f>
              <c:numCache>
                <c:formatCode>0%</c:formatCode>
                <c:ptCount val="61"/>
                <c:pt idx="0">
                  <c:v>0.37014589999628206</c:v>
                </c:pt>
                <c:pt idx="1">
                  <c:v>0.41038487557352377</c:v>
                </c:pt>
                <c:pt idx="2">
                  <c:v>0.45429098380672894</c:v>
                </c:pt>
                <c:pt idx="3">
                  <c:v>0.50774989257348502</c:v>
                </c:pt>
                <c:pt idx="4">
                  <c:v>0.58308501001735291</c:v>
                </c:pt>
                <c:pt idx="5">
                  <c:v>0.66947441437586674</c:v>
                </c:pt>
                <c:pt idx="6">
                  <c:v>0.75473051984537332</c:v>
                </c:pt>
                <c:pt idx="7">
                  <c:v>0.83602936706991815</c:v>
                </c:pt>
                <c:pt idx="8">
                  <c:v>0.90529434833093136</c:v>
                </c:pt>
                <c:pt idx="9">
                  <c:v>0.95756852410309767</c:v>
                </c:pt>
                <c:pt idx="10">
                  <c:v>0.99799511389640805</c:v>
                </c:pt>
                <c:pt idx="11">
                  <c:v>1.025611663654491</c:v>
                </c:pt>
                <c:pt idx="12">
                  <c:v>1.0428483895339389</c:v>
                </c:pt>
                <c:pt idx="13">
                  <c:v>1.0549954830896688</c:v>
                </c:pt>
                <c:pt idx="14">
                  <c:v>1.0688240972134035</c:v>
                </c:pt>
                <c:pt idx="15">
                  <c:v>1.0806711249124814</c:v>
                </c:pt>
                <c:pt idx="16">
                  <c:v>1.0921055158925244</c:v>
                </c:pt>
                <c:pt idx="17">
                  <c:v>1.1082198628583506</c:v>
                </c:pt>
                <c:pt idx="18">
                  <c:v>1.1256597397902512</c:v>
                </c:pt>
                <c:pt idx="19">
                  <c:v>1.1425705852206509</c:v>
                </c:pt>
                <c:pt idx="20">
                  <c:v>1.1607469504583534</c:v>
                </c:pt>
                <c:pt idx="21">
                  <c:v>1.1768181070030939</c:v>
                </c:pt>
                <c:pt idx="22">
                  <c:v>1.1894774743990291</c:v>
                </c:pt>
                <c:pt idx="23">
                  <c:v>1.2000023348453024</c:v>
                </c:pt>
                <c:pt idx="24">
                  <c:v>1.2069093910925996</c:v>
                </c:pt>
                <c:pt idx="25">
                  <c:v>1.2165274845136944</c:v>
                </c:pt>
                <c:pt idx="26">
                  <c:v>1.2276481226594835</c:v>
                </c:pt>
                <c:pt idx="27">
                  <c:v>1.231666612727967</c:v>
                </c:pt>
                <c:pt idx="28">
                  <c:v>1.2312647878332321</c:v>
                </c:pt>
                <c:pt idx="29">
                  <c:v>1.2303377592335734</c:v>
                </c:pt>
                <c:pt idx="30">
                  <c:v>1.2247830911546351</c:v>
                </c:pt>
                <c:pt idx="31">
                  <c:v>1.2154487596443027</c:v>
                </c:pt>
                <c:pt idx="32">
                  <c:v>1.2005502992328965</c:v>
                </c:pt>
                <c:pt idx="33">
                  <c:v>1.1841005170335628</c:v>
                </c:pt>
                <c:pt idx="34">
                  <c:v>1.1736718984970653</c:v>
                </c:pt>
                <c:pt idx="35">
                  <c:v>1.1665856500683731</c:v>
                </c:pt>
                <c:pt idx="36">
                  <c:v>1.1593202598063823</c:v>
                </c:pt>
                <c:pt idx="37">
                  <c:v>1.15312029024247</c:v>
                </c:pt>
                <c:pt idx="38">
                  <c:v>1.1453901935390882</c:v>
                </c:pt>
                <c:pt idx="39">
                  <c:v>1.1357237368639566</c:v>
                </c:pt>
                <c:pt idx="40">
                  <c:v>1.1240083463229191</c:v>
                </c:pt>
                <c:pt idx="41">
                  <c:v>1.106277536646654</c:v>
                </c:pt>
                <c:pt idx="42">
                  <c:v>1.0861523799730621</c:v>
                </c:pt>
                <c:pt idx="43">
                  <c:v>1.072637345661968</c:v>
                </c:pt>
                <c:pt idx="44">
                  <c:v>1.0587240520694914</c:v>
                </c:pt>
                <c:pt idx="45">
                  <c:v>1.0468295280068809</c:v>
                </c:pt>
                <c:pt idx="46">
                  <c:v>1.0420145972927215</c:v>
                </c:pt>
                <c:pt idx="47">
                  <c:v>1.0401668629013692</c:v>
                </c:pt>
                <c:pt idx="48">
                  <c:v>1.0362065067753943</c:v>
                </c:pt>
                <c:pt idx="49">
                  <c:v>1.0322104357097166</c:v>
                </c:pt>
                <c:pt idx="50">
                  <c:v>1.0181982759733814</c:v>
                </c:pt>
                <c:pt idx="51">
                  <c:v>1.0080105917132189</c:v>
                </c:pt>
                <c:pt idx="52">
                  <c:v>0.99750392707191893</c:v>
                </c:pt>
                <c:pt idx="53">
                  <c:v>0.98103897908734583</c:v>
                </c:pt>
                <c:pt idx="54">
                  <c:v>0.96630853616403978</c:v>
                </c:pt>
                <c:pt idx="55">
                  <c:v>0.96453991594670285</c:v>
                </c:pt>
                <c:pt idx="56">
                  <c:v>0.95778924378117758</c:v>
                </c:pt>
                <c:pt idx="57">
                  <c:v>0.94297856996119278</c:v>
                </c:pt>
                <c:pt idx="58">
                  <c:v>0.91664960468261203</c:v>
                </c:pt>
                <c:pt idx="59">
                  <c:v>0.89939772885613523</c:v>
                </c:pt>
                <c:pt idx="60">
                  <c:v>0.88625102012383283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C0-452A-9494-6FC669DA52F4}"/>
            </c:ext>
          </c:extLst>
        </c:ser>
        <c:ser>
          <c:idx val="3"/>
          <c:order val="1"/>
          <c:tx>
            <c:strRef>
              <c:f>DataFigures!$HO$6</c:f>
              <c:strCache>
                <c:ptCount val="1"/>
                <c:pt idx="0">
                  <c:v>1984</c:v>
                </c:pt>
              </c:strCache>
            </c:strRef>
          </c:tx>
          <c:spPr>
            <a:ln w="22225">
              <a:solidFill>
                <a:schemeClr val="accent6"/>
              </a:solidFill>
            </a:ln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DataFigures!$HO$8:$HO$68</c:f>
              <c:numCache>
                <c:formatCode>0%</c:formatCode>
                <c:ptCount val="61"/>
                <c:pt idx="0">
                  <c:v>0.33097698083843291</c:v>
                </c:pt>
                <c:pt idx="1">
                  <c:v>0.36414183132008066</c:v>
                </c:pt>
                <c:pt idx="2">
                  <c:v>0.40062412686365245</c:v>
                </c:pt>
                <c:pt idx="3">
                  <c:v>0.44447702365825331</c:v>
                </c:pt>
                <c:pt idx="4">
                  <c:v>0.49876769500010815</c:v>
                </c:pt>
                <c:pt idx="5">
                  <c:v>0.56384141743293092</c:v>
                </c:pt>
                <c:pt idx="6">
                  <c:v>0.62598286446688489</c:v>
                </c:pt>
                <c:pt idx="7">
                  <c:v>0.68565219204918582</c:v>
                </c:pt>
                <c:pt idx="8">
                  <c:v>0.74355886941783911</c:v>
                </c:pt>
                <c:pt idx="9">
                  <c:v>0.79649032463416902</c:v>
                </c:pt>
                <c:pt idx="10">
                  <c:v>0.84605602922058265</c:v>
                </c:pt>
                <c:pt idx="11">
                  <c:v>0.89001361856503292</c:v>
                </c:pt>
                <c:pt idx="12">
                  <c:v>0.93099748204547672</c:v>
                </c:pt>
                <c:pt idx="13">
                  <c:v>0.9703286460884929</c:v>
                </c:pt>
                <c:pt idx="14">
                  <c:v>1.006568256722997</c:v>
                </c:pt>
                <c:pt idx="15">
                  <c:v>1.0398075839110814</c:v>
                </c:pt>
                <c:pt idx="16">
                  <c:v>1.0708547692041144</c:v>
                </c:pt>
                <c:pt idx="17">
                  <c:v>1.1013464834219218</c:v>
                </c:pt>
                <c:pt idx="18">
                  <c:v>1.1281117204301061</c:v>
                </c:pt>
                <c:pt idx="19">
                  <c:v>1.1537734253656569</c:v>
                </c:pt>
                <c:pt idx="20">
                  <c:v>1.1785977617649082</c:v>
                </c:pt>
                <c:pt idx="21">
                  <c:v>1.1962758980760144</c:v>
                </c:pt>
                <c:pt idx="22">
                  <c:v>1.207546119363849</c:v>
                </c:pt>
                <c:pt idx="23">
                  <c:v>1.2115199061036128</c:v>
                </c:pt>
                <c:pt idx="24">
                  <c:v>1.208284706364245</c:v>
                </c:pt>
                <c:pt idx="25">
                  <c:v>1.1978911631083717</c:v>
                </c:pt>
                <c:pt idx="26">
                  <c:v>1.1833746912841416</c:v>
                </c:pt>
                <c:pt idx="27">
                  <c:v>1.1630072538126075</c:v>
                </c:pt>
                <c:pt idx="28">
                  <c:v>1.1425600422650974</c:v>
                </c:pt>
                <c:pt idx="29">
                  <c:v>1.1287000003658019</c:v>
                </c:pt>
                <c:pt idx="30">
                  <c:v>1.1152143680272284</c:v>
                </c:pt>
                <c:pt idx="31">
                  <c:v>1.1046514235232596</c:v>
                </c:pt>
                <c:pt idx="32">
                  <c:v>1.0995413370140914</c:v>
                </c:pt>
                <c:pt idx="33">
                  <c:v>1.1036431500314636</c:v>
                </c:pt>
                <c:pt idx="34">
                  <c:v>1.121820054741431</c:v>
                </c:pt>
                <c:pt idx="35">
                  <c:v>1.1432779726363556</c:v>
                </c:pt>
                <c:pt idx="36">
                  <c:v>1.16399366541954</c:v>
                </c:pt>
                <c:pt idx="37">
                  <c:v>1.1836813399018897</c:v>
                </c:pt>
                <c:pt idx="38">
                  <c:v>1.2058624943769143</c:v>
                </c:pt>
                <c:pt idx="39">
                  <c:v>1.2280393059832484</c:v>
                </c:pt>
                <c:pt idx="40">
                  <c:v>1.2420948703497741</c:v>
                </c:pt>
                <c:pt idx="41">
                  <c:v>1.2472836779174452</c:v>
                </c:pt>
                <c:pt idx="42">
                  <c:v>1.2469295523905788</c:v>
                </c:pt>
                <c:pt idx="43">
                  <c:v>1.2550400883947221</c:v>
                </c:pt>
                <c:pt idx="44">
                  <c:v>1.2691463100157472</c:v>
                </c:pt>
                <c:pt idx="45">
                  <c:v>1.2776893264125573</c:v>
                </c:pt>
                <c:pt idx="46">
                  <c:v>1.2816422451496388</c:v>
                </c:pt>
                <c:pt idx="47">
                  <c:v>1.279231992568139</c:v>
                </c:pt>
                <c:pt idx="48">
                  <c:v>1.2719437806100566</c:v>
                </c:pt>
                <c:pt idx="49">
                  <c:v>1.2592797067201265</c:v>
                </c:pt>
                <c:pt idx="50">
                  <c:v>1.2382536695852107</c:v>
                </c:pt>
                <c:pt idx="51">
                  <c:v>1.2112315438617438</c:v>
                </c:pt>
                <c:pt idx="52">
                  <c:v>1.1849283459566542</c:v>
                </c:pt>
                <c:pt idx="53">
                  <c:v>1.1664984124572373</c:v>
                </c:pt>
                <c:pt idx="54">
                  <c:v>1.1438355604890658</c:v>
                </c:pt>
                <c:pt idx="55">
                  <c:v>1.1227483451551985</c:v>
                </c:pt>
                <c:pt idx="56">
                  <c:v>1.1047509644801323</c:v>
                </c:pt>
                <c:pt idx="57">
                  <c:v>1.0754114163524862</c:v>
                </c:pt>
                <c:pt idx="58">
                  <c:v>1.0551050286033046</c:v>
                </c:pt>
                <c:pt idx="59">
                  <c:v>1.041447782003845</c:v>
                </c:pt>
                <c:pt idx="60">
                  <c:v>1.0327868511478751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C0-452A-9494-6FC669DA52F4}"/>
            </c:ext>
          </c:extLst>
        </c:ser>
        <c:ser>
          <c:idx val="1"/>
          <c:order val="2"/>
          <c:tx>
            <c:strRef>
              <c:f>DataFigures!$HQ$6</c:f>
              <c:strCache>
                <c:ptCount val="1"/>
                <c:pt idx="0">
                  <c:v>2000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DataFigures!$HQ$8:$HQ$68</c:f>
              <c:numCache>
                <c:formatCode>0%</c:formatCode>
                <c:ptCount val="61"/>
                <c:pt idx="0">
                  <c:v>0.2290449293458828</c:v>
                </c:pt>
                <c:pt idx="1">
                  <c:v>0.26109245195565267</c:v>
                </c:pt>
                <c:pt idx="2">
                  <c:v>0.30231548971865335</c:v>
                </c:pt>
                <c:pt idx="3">
                  <c:v>0.35750998726530486</c:v>
                </c:pt>
                <c:pt idx="4">
                  <c:v>0.43682040131248911</c:v>
                </c:pt>
                <c:pt idx="5">
                  <c:v>0.50992413289802319</c:v>
                </c:pt>
                <c:pt idx="6">
                  <c:v>0.57453949071621369</c:v>
                </c:pt>
                <c:pt idx="7">
                  <c:v>0.62866772641315716</c:v>
                </c:pt>
                <c:pt idx="8">
                  <c:v>0.67450717034384444</c:v>
                </c:pt>
                <c:pt idx="9">
                  <c:v>0.7129888361536052</c:v>
                </c:pt>
                <c:pt idx="10">
                  <c:v>0.74856546815507041</c:v>
                </c:pt>
                <c:pt idx="11">
                  <c:v>0.78324322203926122</c:v>
                </c:pt>
                <c:pt idx="12">
                  <c:v>0.81798330711116196</c:v>
                </c:pt>
                <c:pt idx="13">
                  <c:v>0.85241394406843052</c:v>
                </c:pt>
                <c:pt idx="14">
                  <c:v>0.88557183931120176</c:v>
                </c:pt>
                <c:pt idx="15">
                  <c:v>0.91558213718021619</c:v>
                </c:pt>
                <c:pt idx="16">
                  <c:v>0.94507014198318728</c:v>
                </c:pt>
                <c:pt idx="17">
                  <c:v>0.97633214386442957</c:v>
                </c:pt>
                <c:pt idx="18">
                  <c:v>1.0079383967302582</c:v>
                </c:pt>
                <c:pt idx="19">
                  <c:v>1.0370203890367757</c:v>
                </c:pt>
                <c:pt idx="20">
                  <c:v>1.0637638962262974</c:v>
                </c:pt>
                <c:pt idx="21">
                  <c:v>1.0871094291588739</c:v>
                </c:pt>
                <c:pt idx="22">
                  <c:v>1.1089058310467004</c:v>
                </c:pt>
                <c:pt idx="23">
                  <c:v>1.1276599550460908</c:v>
                </c:pt>
                <c:pt idx="24">
                  <c:v>1.1435857631763302</c:v>
                </c:pt>
                <c:pt idx="25">
                  <c:v>1.1598392281548255</c:v>
                </c:pt>
                <c:pt idx="26">
                  <c:v>1.1751821913249143</c:v>
                </c:pt>
                <c:pt idx="27">
                  <c:v>1.1890876643183872</c:v>
                </c:pt>
                <c:pt idx="28">
                  <c:v>1.2026002723290319</c:v>
                </c:pt>
                <c:pt idx="29">
                  <c:v>1.2139663956642612</c:v>
                </c:pt>
                <c:pt idx="30">
                  <c:v>1.2255260422961669</c:v>
                </c:pt>
                <c:pt idx="31">
                  <c:v>1.2364786396625265</c:v>
                </c:pt>
                <c:pt idx="32">
                  <c:v>1.2476738506172962</c:v>
                </c:pt>
                <c:pt idx="33">
                  <c:v>1.2585370477170161</c:v>
                </c:pt>
                <c:pt idx="34">
                  <c:v>1.2687361183186976</c:v>
                </c:pt>
                <c:pt idx="35">
                  <c:v>1.2776335532469474</c:v>
                </c:pt>
                <c:pt idx="36">
                  <c:v>1.2803971567872121</c:v>
                </c:pt>
                <c:pt idx="37">
                  <c:v>1.2769761768463856</c:v>
                </c:pt>
                <c:pt idx="38">
                  <c:v>1.2748324147004193</c:v>
                </c:pt>
                <c:pt idx="39">
                  <c:v>1.2712890937153989</c:v>
                </c:pt>
                <c:pt idx="40">
                  <c:v>1.2651201538054322</c:v>
                </c:pt>
                <c:pt idx="41">
                  <c:v>1.2563117459924937</c:v>
                </c:pt>
                <c:pt idx="42">
                  <c:v>1.2491022103525349</c:v>
                </c:pt>
                <c:pt idx="43">
                  <c:v>1.2423233772050535</c:v>
                </c:pt>
                <c:pt idx="44">
                  <c:v>1.23231758900755</c:v>
                </c:pt>
                <c:pt idx="45">
                  <c:v>1.2176806939262363</c:v>
                </c:pt>
                <c:pt idx="46">
                  <c:v>1.207495218480616</c:v>
                </c:pt>
                <c:pt idx="47">
                  <c:v>1.1981869801464486</c:v>
                </c:pt>
                <c:pt idx="48">
                  <c:v>1.1893725931169388</c:v>
                </c:pt>
                <c:pt idx="49">
                  <c:v>1.1799213345776181</c:v>
                </c:pt>
                <c:pt idx="50">
                  <c:v>1.1719514978491954</c:v>
                </c:pt>
                <c:pt idx="51">
                  <c:v>1.1655469863950223</c:v>
                </c:pt>
                <c:pt idx="52">
                  <c:v>1.1612589384600127</c:v>
                </c:pt>
                <c:pt idx="53">
                  <c:v>1.1582079694066083</c:v>
                </c:pt>
                <c:pt idx="54">
                  <c:v>1.1576624185961353</c:v>
                </c:pt>
                <c:pt idx="55">
                  <c:v>1.1582423649764295</c:v>
                </c:pt>
                <c:pt idx="56">
                  <c:v>1.1605625466284897</c:v>
                </c:pt>
                <c:pt idx="57">
                  <c:v>1.1608722865210606</c:v>
                </c:pt>
                <c:pt idx="58">
                  <c:v>1.1551402283877554</c:v>
                </c:pt>
                <c:pt idx="59">
                  <c:v>1.1526600738955817</c:v>
                </c:pt>
                <c:pt idx="60">
                  <c:v>1.1507504779758664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C0-452A-9494-6FC669DA52F4}"/>
            </c:ext>
          </c:extLst>
        </c:ser>
        <c:ser>
          <c:idx val="2"/>
          <c:order val="3"/>
          <c:tx>
            <c:strRef>
              <c:f>DataFigures!$HR$6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DataFigures!$HR$8:$HR$68</c:f>
              <c:numCache>
                <c:formatCode>0%</c:formatCode>
                <c:ptCount val="61"/>
                <c:pt idx="0">
                  <c:v>0.23520272959415769</c:v>
                </c:pt>
                <c:pt idx="1">
                  <c:v>0.27606554031125846</c:v>
                </c:pt>
                <c:pt idx="2">
                  <c:v>0.32900829836958451</c:v>
                </c:pt>
                <c:pt idx="3">
                  <c:v>0.39496390946950316</c:v>
                </c:pt>
                <c:pt idx="4">
                  <c:v>0.47884911658775781</c:v>
                </c:pt>
                <c:pt idx="5">
                  <c:v>0.55854775080349739</c:v>
                </c:pt>
                <c:pt idx="6">
                  <c:v>0.62554326399797655</c:v>
                </c:pt>
                <c:pt idx="7">
                  <c:v>0.67994901703882893</c:v>
                </c:pt>
                <c:pt idx="8">
                  <c:v>0.72446785691906546</c:v>
                </c:pt>
                <c:pt idx="9">
                  <c:v>0.76353284752397543</c:v>
                </c:pt>
                <c:pt idx="10">
                  <c:v>0.79854057957467561</c:v>
                </c:pt>
                <c:pt idx="11">
                  <c:v>0.82923074415034315</c:v>
                </c:pt>
                <c:pt idx="12">
                  <c:v>0.86065614913632016</c:v>
                </c:pt>
                <c:pt idx="13">
                  <c:v>0.88943132741592135</c:v>
                </c:pt>
                <c:pt idx="14">
                  <c:v>0.91688791906164036</c:v>
                </c:pt>
                <c:pt idx="15">
                  <c:v>0.9422675492191751</c:v>
                </c:pt>
                <c:pt idx="16">
                  <c:v>0.96909552865115478</c:v>
                </c:pt>
                <c:pt idx="17">
                  <c:v>0.99619193099354397</c:v>
                </c:pt>
                <c:pt idx="18">
                  <c:v>1.0223586139484977</c:v>
                </c:pt>
                <c:pt idx="19">
                  <c:v>1.0451318676008923</c:v>
                </c:pt>
                <c:pt idx="20">
                  <c:v>1.0653889540497403</c:v>
                </c:pt>
                <c:pt idx="21">
                  <c:v>1.0798893188772398</c:v>
                </c:pt>
                <c:pt idx="22">
                  <c:v>1.0923822374857755</c:v>
                </c:pt>
                <c:pt idx="23">
                  <c:v>1.1041870859919543</c:v>
                </c:pt>
                <c:pt idx="24">
                  <c:v>1.1171984926537628</c:v>
                </c:pt>
                <c:pt idx="25">
                  <c:v>1.1316813627450035</c:v>
                </c:pt>
                <c:pt idx="26">
                  <c:v>1.146316699780296</c:v>
                </c:pt>
                <c:pt idx="27">
                  <c:v>1.1622163975504198</c:v>
                </c:pt>
                <c:pt idx="28">
                  <c:v>1.1769276450838482</c:v>
                </c:pt>
                <c:pt idx="29">
                  <c:v>1.1865620327346531</c:v>
                </c:pt>
                <c:pt idx="30">
                  <c:v>1.1926528808760595</c:v>
                </c:pt>
                <c:pt idx="31">
                  <c:v>1.1976821966055984</c:v>
                </c:pt>
                <c:pt idx="32">
                  <c:v>1.2016066648370043</c:v>
                </c:pt>
                <c:pt idx="33">
                  <c:v>1.2057171400862414</c:v>
                </c:pt>
                <c:pt idx="34">
                  <c:v>1.2086041993966614</c:v>
                </c:pt>
                <c:pt idx="35">
                  <c:v>1.2127518456561923</c:v>
                </c:pt>
                <c:pt idx="36">
                  <c:v>1.2142687815151485</c:v>
                </c:pt>
                <c:pt idx="37">
                  <c:v>1.2110541017259024</c:v>
                </c:pt>
                <c:pt idx="38">
                  <c:v>1.2067630535792342</c:v>
                </c:pt>
                <c:pt idx="39">
                  <c:v>1.2021234633068356</c:v>
                </c:pt>
                <c:pt idx="40">
                  <c:v>1.1975536874743991</c:v>
                </c:pt>
                <c:pt idx="41">
                  <c:v>1.1962753690904442</c:v>
                </c:pt>
                <c:pt idx="42">
                  <c:v>1.1960136670830788</c:v>
                </c:pt>
                <c:pt idx="43">
                  <c:v>1.1946946691890805</c:v>
                </c:pt>
                <c:pt idx="44">
                  <c:v>1.1912582305114361</c:v>
                </c:pt>
                <c:pt idx="45">
                  <c:v>1.186579453160945</c:v>
                </c:pt>
                <c:pt idx="46">
                  <c:v>1.1828191031888937</c:v>
                </c:pt>
                <c:pt idx="47">
                  <c:v>1.1765179043718348</c:v>
                </c:pt>
                <c:pt idx="48">
                  <c:v>1.1675051433141903</c:v>
                </c:pt>
                <c:pt idx="49">
                  <c:v>1.1556785344759981</c:v>
                </c:pt>
                <c:pt idx="50">
                  <c:v>1.1385459547717691</c:v>
                </c:pt>
                <c:pt idx="51">
                  <c:v>1.1197450107919082</c:v>
                </c:pt>
                <c:pt idx="52">
                  <c:v>1.1007471789530343</c:v>
                </c:pt>
                <c:pt idx="53">
                  <c:v>1.0816013247212402</c:v>
                </c:pt>
                <c:pt idx="54">
                  <c:v>1.0622079773101387</c:v>
                </c:pt>
                <c:pt idx="55">
                  <c:v>1.0432321942913649</c:v>
                </c:pt>
                <c:pt idx="56">
                  <c:v>1.0263387492759053</c:v>
                </c:pt>
                <c:pt idx="57">
                  <c:v>1.0101253485373229</c:v>
                </c:pt>
                <c:pt idx="58">
                  <c:v>0.99042234353129111</c:v>
                </c:pt>
                <c:pt idx="59">
                  <c:v>0.98340266236113727</c:v>
                </c:pt>
                <c:pt idx="60">
                  <c:v>0.98173880535943037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C0-452A-9494-6FC669DA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65632"/>
        <c:axId val="44567552"/>
      </c:lineChart>
      <c:catAx>
        <c:axId val="44565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5675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4567552"/>
        <c:scaling>
          <c:orientation val="minMax"/>
          <c:max val="1.8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Average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income by age (% average income 20+)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5656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54931410068846764"/>
          <c:y val="0.45326079794419005"/>
          <c:w val="0.15431416162287342"/>
          <c:h val="0.2997405528283859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7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17: Age-Labor income profile in France by age, 1970-2012</a:t>
            </a:r>
            <a:endParaRPr lang="fr-FR" sz="17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601558223134153"/>
          <c:y val="1.25654450261780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20648232737085"/>
          <c:y val="6.6276315355977999E-2"/>
          <c:w val="0.87226588175558972"/>
          <c:h val="0.81115046288669979"/>
        </c:manualLayout>
      </c:layout>
      <c:lineChart>
        <c:grouping val="standard"/>
        <c:varyColors val="0"/>
        <c:ser>
          <c:idx val="0"/>
          <c:order val="0"/>
          <c:tx>
            <c:strRef>
              <c:f>DataFigures!$HT$6</c:f>
              <c:strCache>
                <c:ptCount val="1"/>
                <c:pt idx="0">
                  <c:v>1970</c:v>
                </c:pt>
              </c:strCache>
            </c:strRef>
          </c:tx>
          <c:marker>
            <c:symbol val="star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DataFigures!$HT$8:$HT$68</c:f>
              <c:numCache>
                <c:formatCode>0%</c:formatCode>
                <c:ptCount val="61"/>
                <c:pt idx="0">
                  <c:v>0.42936944205706945</c:v>
                </c:pt>
                <c:pt idx="1">
                  <c:v>0.47836170633982172</c:v>
                </c:pt>
                <c:pt idx="2">
                  <c:v>0.53165868878672018</c:v>
                </c:pt>
                <c:pt idx="3">
                  <c:v>0.59682834535276497</c:v>
                </c:pt>
                <c:pt idx="4">
                  <c:v>0.6902436138419874</c:v>
                </c:pt>
                <c:pt idx="5">
                  <c:v>0.78930089086129196</c:v>
                </c:pt>
                <c:pt idx="6">
                  <c:v>0.88380111639401882</c:v>
                </c:pt>
                <c:pt idx="7">
                  <c:v>0.97138522956813178</c:v>
                </c:pt>
                <c:pt idx="8">
                  <c:v>1.0397722830575062</c:v>
                </c:pt>
                <c:pt idx="9">
                  <c:v>1.0851341762889517</c:v>
                </c:pt>
                <c:pt idx="10">
                  <c:v>1.1173841926364065</c:v>
                </c:pt>
                <c:pt idx="11">
                  <c:v>1.1323358109862425</c:v>
                </c:pt>
                <c:pt idx="12">
                  <c:v>1.1386966720065783</c:v>
                </c:pt>
                <c:pt idx="13">
                  <c:v>1.1429585656833121</c:v>
                </c:pt>
                <c:pt idx="14">
                  <c:v>1.1509321506243997</c:v>
                </c:pt>
                <c:pt idx="15">
                  <c:v>1.1587220688531161</c:v>
                </c:pt>
                <c:pt idx="16">
                  <c:v>1.163494174275771</c:v>
                </c:pt>
                <c:pt idx="17">
                  <c:v>1.1734670166912426</c:v>
                </c:pt>
                <c:pt idx="18">
                  <c:v>1.1887806965435528</c:v>
                </c:pt>
                <c:pt idx="19">
                  <c:v>1.2020737855020822</c:v>
                </c:pt>
                <c:pt idx="20">
                  <c:v>1.2157330905652302</c:v>
                </c:pt>
                <c:pt idx="21">
                  <c:v>1.2269120474639148</c:v>
                </c:pt>
                <c:pt idx="22">
                  <c:v>1.2350767501160984</c:v>
                </c:pt>
                <c:pt idx="23">
                  <c:v>1.238500344436724</c:v>
                </c:pt>
                <c:pt idx="24">
                  <c:v>1.2357924564297409</c:v>
                </c:pt>
                <c:pt idx="25">
                  <c:v>1.2383564583138158</c:v>
                </c:pt>
                <c:pt idx="26">
                  <c:v>1.2427635923527665</c:v>
                </c:pt>
                <c:pt idx="27">
                  <c:v>1.238558307389747</c:v>
                </c:pt>
                <c:pt idx="28">
                  <c:v>1.2332568007868434</c:v>
                </c:pt>
                <c:pt idx="29">
                  <c:v>1.2277875722224789</c:v>
                </c:pt>
                <c:pt idx="30">
                  <c:v>1.2155908832813149</c:v>
                </c:pt>
                <c:pt idx="31">
                  <c:v>1.1993340587249257</c:v>
                </c:pt>
                <c:pt idx="32">
                  <c:v>1.1775379818189908</c:v>
                </c:pt>
                <c:pt idx="33">
                  <c:v>1.1517425689786915</c:v>
                </c:pt>
                <c:pt idx="34">
                  <c:v>1.1268248254510027</c:v>
                </c:pt>
                <c:pt idx="35">
                  <c:v>1.1036904508005101</c:v>
                </c:pt>
                <c:pt idx="36">
                  <c:v>1.0809365618496494</c:v>
                </c:pt>
                <c:pt idx="37">
                  <c:v>1.0617474873147776</c:v>
                </c:pt>
                <c:pt idx="38">
                  <c:v>1.0475570260308591</c:v>
                </c:pt>
                <c:pt idx="39">
                  <c:v>1.0335553077532262</c:v>
                </c:pt>
                <c:pt idx="40">
                  <c:v>1.0186242099559313</c:v>
                </c:pt>
                <c:pt idx="41">
                  <c:v>1.0028972968917031</c:v>
                </c:pt>
                <c:pt idx="42">
                  <c:v>0.98419934483762705</c:v>
                </c:pt>
                <c:pt idx="43">
                  <c:v>0.97515300388514159</c:v>
                </c:pt>
                <c:pt idx="44">
                  <c:v>0.9637821938908272</c:v>
                </c:pt>
                <c:pt idx="45">
                  <c:v>0.95187328731815368</c:v>
                </c:pt>
                <c:pt idx="46">
                  <c:v>0.94338065894053003</c:v>
                </c:pt>
                <c:pt idx="47">
                  <c:v>0.93593780655969305</c:v>
                </c:pt>
                <c:pt idx="48">
                  <c:v>0.92527236728099738</c:v>
                </c:pt>
                <c:pt idx="49">
                  <c:v>0.91058360425072504</c:v>
                </c:pt>
                <c:pt idx="50">
                  <c:v>0.8897198657714509</c:v>
                </c:pt>
                <c:pt idx="51">
                  <c:v>0.87750641367505444</c:v>
                </c:pt>
                <c:pt idx="52">
                  <c:v>0.86348526209828158</c:v>
                </c:pt>
                <c:pt idx="53">
                  <c:v>0.84845742052530926</c:v>
                </c:pt>
                <c:pt idx="54">
                  <c:v>0.83555603828765368</c:v>
                </c:pt>
                <c:pt idx="55">
                  <c:v>0.83055843223717785</c:v>
                </c:pt>
                <c:pt idx="56">
                  <c:v>0.82207521527622318</c:v>
                </c:pt>
                <c:pt idx="57">
                  <c:v>0.8126292882622973</c:v>
                </c:pt>
                <c:pt idx="58">
                  <c:v>0.78188447871715361</c:v>
                </c:pt>
                <c:pt idx="59">
                  <c:v>0.76384214848992338</c:v>
                </c:pt>
                <c:pt idx="60">
                  <c:v>0.75082087883230419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C0-452A-9494-6FC669DA52F4}"/>
            </c:ext>
          </c:extLst>
        </c:ser>
        <c:ser>
          <c:idx val="3"/>
          <c:order val="1"/>
          <c:tx>
            <c:strRef>
              <c:f>DataFigures!$HU$6</c:f>
              <c:strCache>
                <c:ptCount val="1"/>
                <c:pt idx="0">
                  <c:v>1984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DataFigures!$HU$8:$HU$68</c:f>
              <c:numCache>
                <c:formatCode>0%</c:formatCode>
                <c:ptCount val="61"/>
                <c:pt idx="0">
                  <c:v>0.36502300309833396</c:v>
                </c:pt>
                <c:pt idx="1">
                  <c:v>0.40556739438581363</c:v>
                </c:pt>
                <c:pt idx="2">
                  <c:v>0.44938128486015538</c:v>
                </c:pt>
                <c:pt idx="3">
                  <c:v>0.50292935406284689</c:v>
                </c:pt>
                <c:pt idx="4">
                  <c:v>0.57717239931862396</c:v>
                </c:pt>
                <c:pt idx="5">
                  <c:v>0.6472179265591711</c:v>
                </c:pt>
                <c:pt idx="6">
                  <c:v>0.71372312176405051</c:v>
                </c:pt>
                <c:pt idx="7">
                  <c:v>0.7807527193653595</c:v>
                </c:pt>
                <c:pt idx="8">
                  <c:v>0.84482794704813036</c:v>
                </c:pt>
                <c:pt idx="9">
                  <c:v>0.90271276371333697</c:v>
                </c:pt>
                <c:pt idx="10">
                  <c:v>0.94846084394449004</c:v>
                </c:pt>
                <c:pt idx="11">
                  <c:v>0.98910410339343946</c:v>
                </c:pt>
                <c:pt idx="12">
                  <c:v>1.0250182747386192</c:v>
                </c:pt>
                <c:pt idx="13">
                  <c:v>1.0605831879509429</c:v>
                </c:pt>
                <c:pt idx="14">
                  <c:v>1.0953990154269342</c:v>
                </c:pt>
                <c:pt idx="15">
                  <c:v>1.1233968067654796</c:v>
                </c:pt>
                <c:pt idx="16">
                  <c:v>1.1507530418237137</c:v>
                </c:pt>
                <c:pt idx="17">
                  <c:v>1.1747784131991825</c:v>
                </c:pt>
                <c:pt idx="18">
                  <c:v>1.1932228144282664</c:v>
                </c:pt>
                <c:pt idx="19">
                  <c:v>1.2075727694669256</c:v>
                </c:pt>
                <c:pt idx="20">
                  <c:v>1.2227418483523957</c:v>
                </c:pt>
                <c:pt idx="21">
                  <c:v>1.2346186895650688</c:v>
                </c:pt>
                <c:pt idx="22">
                  <c:v>1.2393024411735061</c:v>
                </c:pt>
                <c:pt idx="23">
                  <c:v>1.2318516905325754</c:v>
                </c:pt>
                <c:pt idx="24">
                  <c:v>1.2203123662372943</c:v>
                </c:pt>
                <c:pt idx="25">
                  <c:v>1.2046109499263375</c:v>
                </c:pt>
                <c:pt idx="26">
                  <c:v>1.1825846204389014</c:v>
                </c:pt>
                <c:pt idx="27">
                  <c:v>1.1563102867984263</c:v>
                </c:pt>
                <c:pt idx="28">
                  <c:v>1.1311189432250384</c:v>
                </c:pt>
                <c:pt idx="29">
                  <c:v>1.1113446731688656</c:v>
                </c:pt>
                <c:pt idx="30">
                  <c:v>1.0941905411047681</c:v>
                </c:pt>
                <c:pt idx="31">
                  <c:v>1.0782710005515033</c:v>
                </c:pt>
                <c:pt idx="32">
                  <c:v>1.0690268865339665</c:v>
                </c:pt>
                <c:pt idx="33">
                  <c:v>1.0657769978681733</c:v>
                </c:pt>
                <c:pt idx="34">
                  <c:v>1.0606435923243727</c:v>
                </c:pt>
                <c:pt idx="35">
                  <c:v>1.0661140267875371</c:v>
                </c:pt>
                <c:pt idx="36">
                  <c:v>1.0696671075593069</c:v>
                </c:pt>
                <c:pt idx="37">
                  <c:v>1.0771327192422127</c:v>
                </c:pt>
                <c:pt idx="38">
                  <c:v>1.0963550417487269</c:v>
                </c:pt>
                <c:pt idx="39">
                  <c:v>1.1157093401959617</c:v>
                </c:pt>
                <c:pt idx="40">
                  <c:v>1.1426471515320396</c:v>
                </c:pt>
                <c:pt idx="41">
                  <c:v>1.164919498552438</c:v>
                </c:pt>
                <c:pt idx="42">
                  <c:v>1.1769387780782841</c:v>
                </c:pt>
                <c:pt idx="43">
                  <c:v>1.1896081827488494</c:v>
                </c:pt>
                <c:pt idx="44">
                  <c:v>1.2014511581431089</c:v>
                </c:pt>
                <c:pt idx="45">
                  <c:v>1.2003174665147722</c:v>
                </c:pt>
                <c:pt idx="46">
                  <c:v>1.1997121627541172</c:v>
                </c:pt>
                <c:pt idx="47">
                  <c:v>1.1931372579242756</c:v>
                </c:pt>
                <c:pt idx="48">
                  <c:v>1.189148558503297</c:v>
                </c:pt>
                <c:pt idx="49">
                  <c:v>1.1729730501343993</c:v>
                </c:pt>
                <c:pt idx="50">
                  <c:v>1.1497566652319693</c:v>
                </c:pt>
                <c:pt idx="51">
                  <c:v>1.1257700242293911</c:v>
                </c:pt>
                <c:pt idx="52">
                  <c:v>1.1091615653999363</c:v>
                </c:pt>
                <c:pt idx="53">
                  <c:v>1.083466577363589</c:v>
                </c:pt>
                <c:pt idx="54">
                  <c:v>1.056243951219457</c:v>
                </c:pt>
                <c:pt idx="55">
                  <c:v>1.032880280921741</c:v>
                </c:pt>
                <c:pt idx="56">
                  <c:v>1.008707836309864</c:v>
                </c:pt>
                <c:pt idx="57">
                  <c:v>0.98480032375794979</c:v>
                </c:pt>
                <c:pt idx="58">
                  <c:v>0.94639428687898319</c:v>
                </c:pt>
                <c:pt idx="59">
                  <c:v>0.92631138316147776</c:v>
                </c:pt>
                <c:pt idx="60">
                  <c:v>0.91456855305080131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C0-452A-9494-6FC669DA52F4}"/>
            </c:ext>
          </c:extLst>
        </c:ser>
        <c:ser>
          <c:idx val="1"/>
          <c:order val="2"/>
          <c:tx>
            <c:strRef>
              <c:f>DataFigures!$HW$6</c:f>
              <c:strCache>
                <c:ptCount val="1"/>
                <c:pt idx="0">
                  <c:v>2000</c:v>
                </c:pt>
              </c:strCache>
            </c:strRef>
          </c:tx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DataFigures!$HW$8:$HW$68</c:f>
              <c:numCache>
                <c:formatCode>0%</c:formatCode>
                <c:ptCount val="61"/>
                <c:pt idx="0">
                  <c:v>0.27948087808252575</c:v>
                </c:pt>
                <c:pt idx="1">
                  <c:v>0.3194455412617529</c:v>
                </c:pt>
                <c:pt idx="2">
                  <c:v>0.37233150288200278</c:v>
                </c:pt>
                <c:pt idx="3">
                  <c:v>0.44703808948578544</c:v>
                </c:pt>
                <c:pt idx="4">
                  <c:v>0.54404201672110652</c:v>
                </c:pt>
                <c:pt idx="5">
                  <c:v>0.63181551165868532</c:v>
                </c:pt>
                <c:pt idx="6">
                  <c:v>0.70708142043797817</c:v>
                </c:pt>
                <c:pt idx="7">
                  <c:v>0.76652816098000598</c:v>
                </c:pt>
                <c:pt idx="8">
                  <c:v>0.81126545430132524</c:v>
                </c:pt>
                <c:pt idx="9">
                  <c:v>0.84495001566584071</c:v>
                </c:pt>
                <c:pt idx="10">
                  <c:v>0.87250137656335724</c:v>
                </c:pt>
                <c:pt idx="11">
                  <c:v>0.8978558641138713</c:v>
                </c:pt>
                <c:pt idx="12">
                  <c:v>0.92310416199900658</c:v>
                </c:pt>
                <c:pt idx="13">
                  <c:v>0.94755170861122717</c:v>
                </c:pt>
                <c:pt idx="14">
                  <c:v>0.97113647541636217</c:v>
                </c:pt>
                <c:pt idx="15">
                  <c:v>0.99330044180117683</c:v>
                </c:pt>
                <c:pt idx="16">
                  <c:v>1.014153719495406</c:v>
                </c:pt>
                <c:pt idx="17">
                  <c:v>1.0334799715258625</c:v>
                </c:pt>
                <c:pt idx="18">
                  <c:v>1.0521559116285268</c:v>
                </c:pt>
                <c:pt idx="19">
                  <c:v>1.0695597794010274</c:v>
                </c:pt>
                <c:pt idx="20">
                  <c:v>1.0860230066745109</c:v>
                </c:pt>
                <c:pt idx="21">
                  <c:v>1.1002720132321857</c:v>
                </c:pt>
                <c:pt idx="22">
                  <c:v>1.1133127991675764</c:v>
                </c:pt>
                <c:pt idx="23">
                  <c:v>1.1248298798036853</c:v>
                </c:pt>
                <c:pt idx="24">
                  <c:v>1.1361866400481739</c:v>
                </c:pt>
                <c:pt idx="25">
                  <c:v>1.1472179957426019</c:v>
                </c:pt>
                <c:pt idx="26">
                  <c:v>1.1567160674631149</c:v>
                </c:pt>
                <c:pt idx="27">
                  <c:v>1.1654406593466298</c:v>
                </c:pt>
                <c:pt idx="28">
                  <c:v>1.1740904371791254</c:v>
                </c:pt>
                <c:pt idx="29">
                  <c:v>1.181368258188763</c:v>
                </c:pt>
                <c:pt idx="30">
                  <c:v>1.1873201135750771</c:v>
                </c:pt>
                <c:pt idx="31">
                  <c:v>1.1927677782303121</c:v>
                </c:pt>
                <c:pt idx="32">
                  <c:v>1.1959387219521405</c:v>
                </c:pt>
                <c:pt idx="33">
                  <c:v>1.1947237520992517</c:v>
                </c:pt>
                <c:pt idx="34">
                  <c:v>1.1900909484450095</c:v>
                </c:pt>
                <c:pt idx="35">
                  <c:v>1.1831888807604083</c:v>
                </c:pt>
                <c:pt idx="36">
                  <c:v>1.1723214219591687</c:v>
                </c:pt>
                <c:pt idx="37">
                  <c:v>1.1585253212129325</c:v>
                </c:pt>
                <c:pt idx="38">
                  <c:v>1.1507885703667242</c:v>
                </c:pt>
                <c:pt idx="39">
                  <c:v>1.1505941427188098</c:v>
                </c:pt>
                <c:pt idx="40">
                  <c:v>1.1506271899914755</c:v>
                </c:pt>
                <c:pt idx="41">
                  <c:v>1.1505044813547771</c:v>
                </c:pt>
                <c:pt idx="42">
                  <c:v>1.1515367116543249</c:v>
                </c:pt>
                <c:pt idx="43">
                  <c:v>1.1517688701605704</c:v>
                </c:pt>
                <c:pt idx="44">
                  <c:v>1.1465969903200925</c:v>
                </c:pt>
                <c:pt idx="45">
                  <c:v>1.1401181396937008</c:v>
                </c:pt>
                <c:pt idx="46">
                  <c:v>1.1384711818031517</c:v>
                </c:pt>
                <c:pt idx="47">
                  <c:v>1.1372485280580005</c:v>
                </c:pt>
                <c:pt idx="48">
                  <c:v>1.1345471113140491</c:v>
                </c:pt>
                <c:pt idx="49">
                  <c:v>1.1302323084994459</c:v>
                </c:pt>
                <c:pt idx="50">
                  <c:v>1.1260356372849096</c:v>
                </c:pt>
                <c:pt idx="51">
                  <c:v>1.1237033421534335</c:v>
                </c:pt>
                <c:pt idx="52">
                  <c:v>1.1216300448232936</c:v>
                </c:pt>
                <c:pt idx="53">
                  <c:v>1.1198968582962123</c:v>
                </c:pt>
                <c:pt idx="54">
                  <c:v>1.1178289882584687</c:v>
                </c:pt>
                <c:pt idx="55">
                  <c:v>1.1138455132075298</c:v>
                </c:pt>
                <c:pt idx="56">
                  <c:v>1.1093734661292036</c:v>
                </c:pt>
                <c:pt idx="57">
                  <c:v>1.1045782510691842</c:v>
                </c:pt>
                <c:pt idx="58">
                  <c:v>1.0790520747840096</c:v>
                </c:pt>
                <c:pt idx="59">
                  <c:v>1.0594589174502684</c:v>
                </c:pt>
                <c:pt idx="60">
                  <c:v>1.0474225557680095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C0-452A-9494-6FC669DA52F4}"/>
            </c:ext>
          </c:extLst>
        </c:ser>
        <c:ser>
          <c:idx val="2"/>
          <c:order val="3"/>
          <c:tx>
            <c:strRef>
              <c:f>DataFigures!$HX$6</c:f>
              <c:strCache>
                <c:ptCount val="1"/>
                <c:pt idx="0">
                  <c:v>2012</c:v>
                </c:pt>
              </c:strCache>
            </c:strRef>
          </c:tx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DataFigures!$HX$8:$HX$68</c:f>
              <c:numCache>
                <c:formatCode>0%</c:formatCode>
                <c:ptCount val="61"/>
                <c:pt idx="0">
                  <c:v>0.28144199253320767</c:v>
                </c:pt>
                <c:pt idx="1">
                  <c:v>0.33057663320290831</c:v>
                </c:pt>
                <c:pt idx="2">
                  <c:v>0.3944605905970861</c:v>
                </c:pt>
                <c:pt idx="3">
                  <c:v>0.47596195166645627</c:v>
                </c:pt>
                <c:pt idx="4">
                  <c:v>0.573640961689593</c:v>
                </c:pt>
                <c:pt idx="5">
                  <c:v>0.66344329949533731</c:v>
                </c:pt>
                <c:pt idx="6">
                  <c:v>0.73641685225109044</c:v>
                </c:pt>
                <c:pt idx="7">
                  <c:v>0.79264424783951359</c:v>
                </c:pt>
                <c:pt idx="8">
                  <c:v>0.83523180302332167</c:v>
                </c:pt>
                <c:pt idx="9">
                  <c:v>0.87016318265040415</c:v>
                </c:pt>
                <c:pt idx="10">
                  <c:v>0.89896627441098176</c:v>
                </c:pt>
                <c:pt idx="11">
                  <c:v>0.92310209577086755</c:v>
                </c:pt>
                <c:pt idx="12">
                  <c:v>0.94679010733316205</c:v>
                </c:pt>
                <c:pt idx="13">
                  <c:v>0.96877750854946698</c:v>
                </c:pt>
                <c:pt idx="14">
                  <c:v>0.99065623964057381</c:v>
                </c:pt>
                <c:pt idx="15">
                  <c:v>1.0127016679580656</c:v>
                </c:pt>
                <c:pt idx="16">
                  <c:v>1.0359887489714927</c:v>
                </c:pt>
                <c:pt idx="17">
                  <c:v>1.0583691505441839</c:v>
                </c:pt>
                <c:pt idx="18">
                  <c:v>1.0778400360656721</c:v>
                </c:pt>
                <c:pt idx="19">
                  <c:v>1.0937043742748807</c:v>
                </c:pt>
                <c:pt idx="20">
                  <c:v>1.1048326397591643</c:v>
                </c:pt>
                <c:pt idx="21">
                  <c:v>1.1112491787732175</c:v>
                </c:pt>
                <c:pt idx="22">
                  <c:v>1.116178962488745</c:v>
                </c:pt>
                <c:pt idx="23">
                  <c:v>1.1223934640335964</c:v>
                </c:pt>
                <c:pt idx="24">
                  <c:v>1.1307894784414418</c:v>
                </c:pt>
                <c:pt idx="25">
                  <c:v>1.139724400775608</c:v>
                </c:pt>
                <c:pt idx="26">
                  <c:v>1.1488903233003276</c:v>
                </c:pt>
                <c:pt idx="27">
                  <c:v>1.1569482411187919</c:v>
                </c:pt>
                <c:pt idx="28">
                  <c:v>1.1624803370049615</c:v>
                </c:pt>
                <c:pt idx="29">
                  <c:v>1.1643651419448475</c:v>
                </c:pt>
                <c:pt idx="30">
                  <c:v>1.1642328681768086</c:v>
                </c:pt>
                <c:pt idx="31">
                  <c:v>1.1648119589250148</c:v>
                </c:pt>
                <c:pt idx="32">
                  <c:v>1.1646440290744779</c:v>
                </c:pt>
                <c:pt idx="33">
                  <c:v>1.1631218583004583</c:v>
                </c:pt>
                <c:pt idx="34">
                  <c:v>1.1604367455446301</c:v>
                </c:pt>
                <c:pt idx="35">
                  <c:v>1.1556735014997463</c:v>
                </c:pt>
                <c:pt idx="36">
                  <c:v>1.1474526716956301</c:v>
                </c:pt>
                <c:pt idx="37">
                  <c:v>1.136517167434193</c:v>
                </c:pt>
                <c:pt idx="38">
                  <c:v>1.1275952277866867</c:v>
                </c:pt>
                <c:pt idx="39">
                  <c:v>1.1235688934499564</c:v>
                </c:pt>
                <c:pt idx="40">
                  <c:v>1.1228428248589273</c:v>
                </c:pt>
                <c:pt idx="41">
                  <c:v>1.1248301326351404</c:v>
                </c:pt>
                <c:pt idx="42">
                  <c:v>1.1274118256431285</c:v>
                </c:pt>
                <c:pt idx="43">
                  <c:v>1.1281662292146035</c:v>
                </c:pt>
                <c:pt idx="44">
                  <c:v>1.1249453065950197</c:v>
                </c:pt>
                <c:pt idx="45">
                  <c:v>1.1190843052640278</c:v>
                </c:pt>
                <c:pt idx="46">
                  <c:v>1.1135338516983373</c:v>
                </c:pt>
                <c:pt idx="47">
                  <c:v>1.1068444734806542</c:v>
                </c:pt>
                <c:pt idx="48">
                  <c:v>1.0980221565121564</c:v>
                </c:pt>
                <c:pt idx="49">
                  <c:v>1.0866614262576793</c:v>
                </c:pt>
                <c:pt idx="50">
                  <c:v>1.0733443435702603</c:v>
                </c:pt>
                <c:pt idx="51">
                  <c:v>1.0586928065193533</c:v>
                </c:pt>
                <c:pt idx="52">
                  <c:v>1.0411061228149567</c:v>
                </c:pt>
                <c:pt idx="53">
                  <c:v>1.0223055009431625</c:v>
                </c:pt>
                <c:pt idx="54">
                  <c:v>1.0045252208303201</c:v>
                </c:pt>
                <c:pt idx="55">
                  <c:v>0.98730586666154996</c:v>
                </c:pt>
                <c:pt idx="56">
                  <c:v>0.97069495593948185</c:v>
                </c:pt>
                <c:pt idx="57">
                  <c:v>0.9557730385734412</c:v>
                </c:pt>
                <c:pt idx="58">
                  <c:v>0.9430016215579895</c:v>
                </c:pt>
                <c:pt idx="59">
                  <c:v>0.93891121970921454</c:v>
                </c:pt>
                <c:pt idx="60">
                  <c:v>0.93797809081266637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C0-452A-9494-6FC669DA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5920"/>
        <c:axId val="44627840"/>
      </c:lineChart>
      <c:catAx>
        <c:axId val="4462592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627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4627840"/>
        <c:scaling>
          <c:orientation val="minMax"/>
          <c:max val="1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Average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labor income by age (% average labor income 20+)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49894879607851E-3"/>
              <c:y val="0.1093827628241030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6259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41444063411417831"/>
          <c:y val="0.44721510229631339"/>
          <c:w val="0.16588600391369732"/>
          <c:h val="0.310200803874411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Age-Labor income profile in France by age, 1970-2012</a:t>
            </a:r>
            <a:endParaRPr lang="fr-FR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20648232737085"/>
          <c:y val="6.6276315355977999E-2"/>
          <c:w val="0.87226588175558972"/>
          <c:h val="0.81115046288669979"/>
        </c:manualLayout>
      </c:layout>
      <c:lineChart>
        <c:grouping val="standard"/>
        <c:varyColors val="0"/>
        <c:ser>
          <c:idx val="0"/>
          <c:order val="0"/>
          <c:tx>
            <c:strRef>
              <c:f>DataFigures!$HT$6</c:f>
              <c:strCache>
                <c:ptCount val="1"/>
                <c:pt idx="0">
                  <c:v>1970</c:v>
                </c:pt>
              </c:strCache>
            </c:strRef>
          </c:tx>
          <c:marker>
            <c:symbol val="star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DataFigures!$HT$8:$HT$68</c:f>
              <c:numCache>
                <c:formatCode>0%</c:formatCode>
                <c:ptCount val="61"/>
                <c:pt idx="0">
                  <c:v>0.42936944205706945</c:v>
                </c:pt>
                <c:pt idx="1">
                  <c:v>0.47836170633982172</c:v>
                </c:pt>
                <c:pt idx="2">
                  <c:v>0.53165868878672018</c:v>
                </c:pt>
                <c:pt idx="3">
                  <c:v>0.59682834535276497</c:v>
                </c:pt>
                <c:pt idx="4">
                  <c:v>0.6902436138419874</c:v>
                </c:pt>
                <c:pt idx="5">
                  <c:v>0.78930089086129196</c:v>
                </c:pt>
                <c:pt idx="6">
                  <c:v>0.88380111639401882</c:v>
                </c:pt>
                <c:pt idx="7">
                  <c:v>0.97138522956813178</c:v>
                </c:pt>
                <c:pt idx="8">
                  <c:v>1.0397722830575062</c:v>
                </c:pt>
                <c:pt idx="9">
                  <c:v>1.0851341762889517</c:v>
                </c:pt>
                <c:pt idx="10">
                  <c:v>1.1173841926364065</c:v>
                </c:pt>
                <c:pt idx="11">
                  <c:v>1.1323358109862425</c:v>
                </c:pt>
                <c:pt idx="12">
                  <c:v>1.1386966720065783</c:v>
                </c:pt>
                <c:pt idx="13">
                  <c:v>1.1429585656833121</c:v>
                </c:pt>
                <c:pt idx="14">
                  <c:v>1.1509321506243997</c:v>
                </c:pt>
                <c:pt idx="15">
                  <c:v>1.1587220688531161</c:v>
                </c:pt>
                <c:pt idx="16">
                  <c:v>1.163494174275771</c:v>
                </c:pt>
                <c:pt idx="17">
                  <c:v>1.1734670166912426</c:v>
                </c:pt>
                <c:pt idx="18">
                  <c:v>1.1887806965435528</c:v>
                </c:pt>
                <c:pt idx="19">
                  <c:v>1.2020737855020822</c:v>
                </c:pt>
                <c:pt idx="20">
                  <c:v>1.2157330905652302</c:v>
                </c:pt>
                <c:pt idx="21">
                  <c:v>1.2269120474639148</c:v>
                </c:pt>
                <c:pt idx="22">
                  <c:v>1.2350767501160984</c:v>
                </c:pt>
                <c:pt idx="23">
                  <c:v>1.238500344436724</c:v>
                </c:pt>
                <c:pt idx="24">
                  <c:v>1.2357924564297409</c:v>
                </c:pt>
                <c:pt idx="25">
                  <c:v>1.2383564583138158</c:v>
                </c:pt>
                <c:pt idx="26">
                  <c:v>1.2427635923527665</c:v>
                </c:pt>
                <c:pt idx="27">
                  <c:v>1.238558307389747</c:v>
                </c:pt>
                <c:pt idx="28">
                  <c:v>1.2332568007868434</c:v>
                </c:pt>
                <c:pt idx="29">
                  <c:v>1.2277875722224789</c:v>
                </c:pt>
                <c:pt idx="30">
                  <c:v>1.2155908832813149</c:v>
                </c:pt>
                <c:pt idx="31">
                  <c:v>1.1993340587249257</c:v>
                </c:pt>
                <c:pt idx="32">
                  <c:v>1.1775379818189908</c:v>
                </c:pt>
                <c:pt idx="33">
                  <c:v>1.1517425689786915</c:v>
                </c:pt>
                <c:pt idx="34">
                  <c:v>1.1268248254510027</c:v>
                </c:pt>
                <c:pt idx="35">
                  <c:v>1.1036904508005101</c:v>
                </c:pt>
                <c:pt idx="36">
                  <c:v>1.0809365618496494</c:v>
                </c:pt>
                <c:pt idx="37">
                  <c:v>1.0617474873147776</c:v>
                </c:pt>
                <c:pt idx="38">
                  <c:v>1.0475570260308591</c:v>
                </c:pt>
                <c:pt idx="39">
                  <c:v>1.0335553077532262</c:v>
                </c:pt>
                <c:pt idx="40">
                  <c:v>1.0186242099559313</c:v>
                </c:pt>
                <c:pt idx="41">
                  <c:v>1.0028972968917031</c:v>
                </c:pt>
                <c:pt idx="42">
                  <c:v>0.98419934483762705</c:v>
                </c:pt>
                <c:pt idx="43">
                  <c:v>0.97515300388514159</c:v>
                </c:pt>
                <c:pt idx="44">
                  <c:v>0.9637821938908272</c:v>
                </c:pt>
                <c:pt idx="45">
                  <c:v>0.95187328731815368</c:v>
                </c:pt>
                <c:pt idx="46">
                  <c:v>0.94338065894053003</c:v>
                </c:pt>
                <c:pt idx="47">
                  <c:v>0.93593780655969305</c:v>
                </c:pt>
                <c:pt idx="48">
                  <c:v>0.92527236728099738</c:v>
                </c:pt>
                <c:pt idx="49">
                  <c:v>0.91058360425072504</c:v>
                </c:pt>
                <c:pt idx="50">
                  <c:v>0.8897198657714509</c:v>
                </c:pt>
                <c:pt idx="51">
                  <c:v>0.87750641367505444</c:v>
                </c:pt>
                <c:pt idx="52">
                  <c:v>0.86348526209828158</c:v>
                </c:pt>
                <c:pt idx="53">
                  <c:v>0.84845742052530926</c:v>
                </c:pt>
                <c:pt idx="54">
                  <c:v>0.83555603828765368</c:v>
                </c:pt>
                <c:pt idx="55">
                  <c:v>0.83055843223717785</c:v>
                </c:pt>
                <c:pt idx="56">
                  <c:v>0.82207521527622318</c:v>
                </c:pt>
                <c:pt idx="57">
                  <c:v>0.8126292882622973</c:v>
                </c:pt>
                <c:pt idx="58">
                  <c:v>0.78188447871715361</c:v>
                </c:pt>
                <c:pt idx="59">
                  <c:v>0.76384214848992338</c:v>
                </c:pt>
                <c:pt idx="60">
                  <c:v>0.75082087883230419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C0-452A-9494-6FC669DA52F4}"/>
            </c:ext>
          </c:extLst>
        </c:ser>
        <c:ser>
          <c:idx val="3"/>
          <c:order val="1"/>
          <c:tx>
            <c:strRef>
              <c:f>DataFigures!$HU$6</c:f>
              <c:strCache>
                <c:ptCount val="1"/>
                <c:pt idx="0">
                  <c:v>1984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DataFigures!$HU$8:$HU$68</c:f>
              <c:numCache>
                <c:formatCode>0%</c:formatCode>
                <c:ptCount val="61"/>
                <c:pt idx="0">
                  <c:v>0.36502300309833396</c:v>
                </c:pt>
                <c:pt idx="1">
                  <c:v>0.40556739438581363</c:v>
                </c:pt>
                <c:pt idx="2">
                  <c:v>0.44938128486015538</c:v>
                </c:pt>
                <c:pt idx="3">
                  <c:v>0.50292935406284689</c:v>
                </c:pt>
                <c:pt idx="4">
                  <c:v>0.57717239931862396</c:v>
                </c:pt>
                <c:pt idx="5">
                  <c:v>0.6472179265591711</c:v>
                </c:pt>
                <c:pt idx="6">
                  <c:v>0.71372312176405051</c:v>
                </c:pt>
                <c:pt idx="7">
                  <c:v>0.7807527193653595</c:v>
                </c:pt>
                <c:pt idx="8">
                  <c:v>0.84482794704813036</c:v>
                </c:pt>
                <c:pt idx="9">
                  <c:v>0.90271276371333697</c:v>
                </c:pt>
                <c:pt idx="10">
                  <c:v>0.94846084394449004</c:v>
                </c:pt>
                <c:pt idx="11">
                  <c:v>0.98910410339343946</c:v>
                </c:pt>
                <c:pt idx="12">
                  <c:v>1.0250182747386192</c:v>
                </c:pt>
                <c:pt idx="13">
                  <c:v>1.0605831879509429</c:v>
                </c:pt>
                <c:pt idx="14">
                  <c:v>1.0953990154269342</c:v>
                </c:pt>
                <c:pt idx="15">
                  <c:v>1.1233968067654796</c:v>
                </c:pt>
                <c:pt idx="16">
                  <c:v>1.1507530418237137</c:v>
                </c:pt>
                <c:pt idx="17">
                  <c:v>1.1747784131991825</c:v>
                </c:pt>
                <c:pt idx="18">
                  <c:v>1.1932228144282664</c:v>
                </c:pt>
                <c:pt idx="19">
                  <c:v>1.2075727694669256</c:v>
                </c:pt>
                <c:pt idx="20">
                  <c:v>1.2227418483523957</c:v>
                </c:pt>
                <c:pt idx="21">
                  <c:v>1.2346186895650688</c:v>
                </c:pt>
                <c:pt idx="22">
                  <c:v>1.2393024411735061</c:v>
                </c:pt>
                <c:pt idx="23">
                  <c:v>1.2318516905325754</c:v>
                </c:pt>
                <c:pt idx="24">
                  <c:v>1.2203123662372943</c:v>
                </c:pt>
                <c:pt idx="25">
                  <c:v>1.2046109499263375</c:v>
                </c:pt>
                <c:pt idx="26">
                  <c:v>1.1825846204389014</c:v>
                </c:pt>
                <c:pt idx="27">
                  <c:v>1.1563102867984263</c:v>
                </c:pt>
                <c:pt idx="28">
                  <c:v>1.1311189432250384</c:v>
                </c:pt>
                <c:pt idx="29">
                  <c:v>1.1113446731688656</c:v>
                </c:pt>
                <c:pt idx="30">
                  <c:v>1.0941905411047681</c:v>
                </c:pt>
                <c:pt idx="31">
                  <c:v>1.0782710005515033</c:v>
                </c:pt>
                <c:pt idx="32">
                  <c:v>1.0690268865339665</c:v>
                </c:pt>
                <c:pt idx="33">
                  <c:v>1.0657769978681733</c:v>
                </c:pt>
                <c:pt idx="34">
                  <c:v>1.0606435923243727</c:v>
                </c:pt>
                <c:pt idx="35">
                  <c:v>1.0661140267875371</c:v>
                </c:pt>
                <c:pt idx="36">
                  <c:v>1.0696671075593069</c:v>
                </c:pt>
                <c:pt idx="37">
                  <c:v>1.0771327192422127</c:v>
                </c:pt>
                <c:pt idx="38">
                  <c:v>1.0963550417487269</c:v>
                </c:pt>
                <c:pt idx="39">
                  <c:v>1.1157093401959617</c:v>
                </c:pt>
                <c:pt idx="40">
                  <c:v>1.1426471515320396</c:v>
                </c:pt>
                <c:pt idx="41">
                  <c:v>1.164919498552438</c:v>
                </c:pt>
                <c:pt idx="42">
                  <c:v>1.1769387780782841</c:v>
                </c:pt>
                <c:pt idx="43">
                  <c:v>1.1896081827488494</c:v>
                </c:pt>
                <c:pt idx="44">
                  <c:v>1.2014511581431089</c:v>
                </c:pt>
                <c:pt idx="45">
                  <c:v>1.2003174665147722</c:v>
                </c:pt>
                <c:pt idx="46">
                  <c:v>1.1997121627541172</c:v>
                </c:pt>
                <c:pt idx="47">
                  <c:v>1.1931372579242756</c:v>
                </c:pt>
                <c:pt idx="48">
                  <c:v>1.189148558503297</c:v>
                </c:pt>
                <c:pt idx="49">
                  <c:v>1.1729730501343993</c:v>
                </c:pt>
                <c:pt idx="50">
                  <c:v>1.1497566652319693</c:v>
                </c:pt>
                <c:pt idx="51">
                  <c:v>1.1257700242293911</c:v>
                </c:pt>
                <c:pt idx="52">
                  <c:v>1.1091615653999363</c:v>
                </c:pt>
                <c:pt idx="53">
                  <c:v>1.083466577363589</c:v>
                </c:pt>
                <c:pt idx="54">
                  <c:v>1.056243951219457</c:v>
                </c:pt>
                <c:pt idx="55">
                  <c:v>1.032880280921741</c:v>
                </c:pt>
                <c:pt idx="56">
                  <c:v>1.008707836309864</c:v>
                </c:pt>
                <c:pt idx="57">
                  <c:v>0.98480032375794979</c:v>
                </c:pt>
                <c:pt idx="58">
                  <c:v>0.94639428687898319</c:v>
                </c:pt>
                <c:pt idx="59">
                  <c:v>0.92631138316147776</c:v>
                </c:pt>
                <c:pt idx="60">
                  <c:v>0.91456855305080131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C0-452A-9494-6FC669DA52F4}"/>
            </c:ext>
          </c:extLst>
        </c:ser>
        <c:ser>
          <c:idx val="1"/>
          <c:order val="2"/>
          <c:tx>
            <c:strRef>
              <c:f>DataFigures!$HW$6</c:f>
              <c:strCache>
                <c:ptCount val="1"/>
                <c:pt idx="0">
                  <c:v>2000</c:v>
                </c:pt>
              </c:strCache>
            </c:strRef>
          </c:tx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DataFigures!$HW$8:$HW$68</c:f>
              <c:numCache>
                <c:formatCode>0%</c:formatCode>
                <c:ptCount val="61"/>
                <c:pt idx="0">
                  <c:v>0.27948087808252575</c:v>
                </c:pt>
                <c:pt idx="1">
                  <c:v>0.3194455412617529</c:v>
                </c:pt>
                <c:pt idx="2">
                  <c:v>0.37233150288200278</c:v>
                </c:pt>
                <c:pt idx="3">
                  <c:v>0.44703808948578544</c:v>
                </c:pt>
                <c:pt idx="4">
                  <c:v>0.54404201672110652</c:v>
                </c:pt>
                <c:pt idx="5">
                  <c:v>0.63181551165868532</c:v>
                </c:pt>
                <c:pt idx="6">
                  <c:v>0.70708142043797817</c:v>
                </c:pt>
                <c:pt idx="7">
                  <c:v>0.76652816098000598</c:v>
                </c:pt>
                <c:pt idx="8">
                  <c:v>0.81126545430132524</c:v>
                </c:pt>
                <c:pt idx="9">
                  <c:v>0.84495001566584071</c:v>
                </c:pt>
                <c:pt idx="10">
                  <c:v>0.87250137656335724</c:v>
                </c:pt>
                <c:pt idx="11">
                  <c:v>0.8978558641138713</c:v>
                </c:pt>
                <c:pt idx="12">
                  <c:v>0.92310416199900658</c:v>
                </c:pt>
                <c:pt idx="13">
                  <c:v>0.94755170861122717</c:v>
                </c:pt>
                <c:pt idx="14">
                  <c:v>0.97113647541636217</c:v>
                </c:pt>
                <c:pt idx="15">
                  <c:v>0.99330044180117683</c:v>
                </c:pt>
                <c:pt idx="16">
                  <c:v>1.014153719495406</c:v>
                </c:pt>
                <c:pt idx="17">
                  <c:v>1.0334799715258625</c:v>
                </c:pt>
                <c:pt idx="18">
                  <c:v>1.0521559116285268</c:v>
                </c:pt>
                <c:pt idx="19">
                  <c:v>1.0695597794010274</c:v>
                </c:pt>
                <c:pt idx="20">
                  <c:v>1.0860230066745109</c:v>
                </c:pt>
                <c:pt idx="21">
                  <c:v>1.1002720132321857</c:v>
                </c:pt>
                <c:pt idx="22">
                  <c:v>1.1133127991675764</c:v>
                </c:pt>
                <c:pt idx="23">
                  <c:v>1.1248298798036853</c:v>
                </c:pt>
                <c:pt idx="24">
                  <c:v>1.1361866400481739</c:v>
                </c:pt>
                <c:pt idx="25">
                  <c:v>1.1472179957426019</c:v>
                </c:pt>
                <c:pt idx="26">
                  <c:v>1.1567160674631149</c:v>
                </c:pt>
                <c:pt idx="27">
                  <c:v>1.1654406593466298</c:v>
                </c:pt>
                <c:pt idx="28">
                  <c:v>1.1740904371791254</c:v>
                </c:pt>
                <c:pt idx="29">
                  <c:v>1.181368258188763</c:v>
                </c:pt>
                <c:pt idx="30">
                  <c:v>1.1873201135750771</c:v>
                </c:pt>
                <c:pt idx="31">
                  <c:v>1.1927677782303121</c:v>
                </c:pt>
                <c:pt idx="32">
                  <c:v>1.1959387219521405</c:v>
                </c:pt>
                <c:pt idx="33">
                  <c:v>1.1947237520992517</c:v>
                </c:pt>
                <c:pt idx="34">
                  <c:v>1.1900909484450095</c:v>
                </c:pt>
                <c:pt idx="35">
                  <c:v>1.1831888807604083</c:v>
                </c:pt>
                <c:pt idx="36">
                  <c:v>1.1723214219591687</c:v>
                </c:pt>
                <c:pt idx="37">
                  <c:v>1.1585253212129325</c:v>
                </c:pt>
                <c:pt idx="38">
                  <c:v>1.1507885703667242</c:v>
                </c:pt>
                <c:pt idx="39">
                  <c:v>1.1505941427188098</c:v>
                </c:pt>
                <c:pt idx="40">
                  <c:v>1.1506271899914755</c:v>
                </c:pt>
                <c:pt idx="41">
                  <c:v>1.1505044813547771</c:v>
                </c:pt>
                <c:pt idx="42">
                  <c:v>1.1515367116543249</c:v>
                </c:pt>
                <c:pt idx="43">
                  <c:v>1.1517688701605704</c:v>
                </c:pt>
                <c:pt idx="44">
                  <c:v>1.1465969903200925</c:v>
                </c:pt>
                <c:pt idx="45">
                  <c:v>1.1401181396937008</c:v>
                </c:pt>
                <c:pt idx="46">
                  <c:v>1.1384711818031517</c:v>
                </c:pt>
                <c:pt idx="47">
                  <c:v>1.1372485280580005</c:v>
                </c:pt>
                <c:pt idx="48">
                  <c:v>1.1345471113140491</c:v>
                </c:pt>
                <c:pt idx="49">
                  <c:v>1.1302323084994459</c:v>
                </c:pt>
                <c:pt idx="50">
                  <c:v>1.1260356372849096</c:v>
                </c:pt>
                <c:pt idx="51">
                  <c:v>1.1237033421534335</c:v>
                </c:pt>
                <c:pt idx="52">
                  <c:v>1.1216300448232936</c:v>
                </c:pt>
                <c:pt idx="53">
                  <c:v>1.1198968582962123</c:v>
                </c:pt>
                <c:pt idx="54">
                  <c:v>1.1178289882584687</c:v>
                </c:pt>
                <c:pt idx="55">
                  <c:v>1.1138455132075298</c:v>
                </c:pt>
                <c:pt idx="56">
                  <c:v>1.1093734661292036</c:v>
                </c:pt>
                <c:pt idx="57">
                  <c:v>1.1045782510691842</c:v>
                </c:pt>
                <c:pt idx="58">
                  <c:v>1.0790520747840096</c:v>
                </c:pt>
                <c:pt idx="59">
                  <c:v>1.0594589174502684</c:v>
                </c:pt>
                <c:pt idx="60">
                  <c:v>1.0474225557680095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C0-452A-9494-6FC669DA52F4}"/>
            </c:ext>
          </c:extLst>
        </c:ser>
        <c:ser>
          <c:idx val="2"/>
          <c:order val="3"/>
          <c:tx>
            <c:strRef>
              <c:f>DataFigures!$HX$6</c:f>
              <c:strCache>
                <c:ptCount val="1"/>
                <c:pt idx="0">
                  <c:v>2012</c:v>
                </c:pt>
              </c:strCache>
            </c:strRef>
          </c:tx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DataFigures!$HX$8:$HX$68</c:f>
              <c:numCache>
                <c:formatCode>0%</c:formatCode>
                <c:ptCount val="61"/>
                <c:pt idx="0">
                  <c:v>0.28144199253320767</c:v>
                </c:pt>
                <c:pt idx="1">
                  <c:v>0.33057663320290831</c:v>
                </c:pt>
                <c:pt idx="2">
                  <c:v>0.3944605905970861</c:v>
                </c:pt>
                <c:pt idx="3">
                  <c:v>0.47596195166645627</c:v>
                </c:pt>
                <c:pt idx="4">
                  <c:v>0.573640961689593</c:v>
                </c:pt>
                <c:pt idx="5">
                  <c:v>0.66344329949533731</c:v>
                </c:pt>
                <c:pt idx="6">
                  <c:v>0.73641685225109044</c:v>
                </c:pt>
                <c:pt idx="7">
                  <c:v>0.79264424783951359</c:v>
                </c:pt>
                <c:pt idx="8">
                  <c:v>0.83523180302332167</c:v>
                </c:pt>
                <c:pt idx="9">
                  <c:v>0.87016318265040415</c:v>
                </c:pt>
                <c:pt idx="10">
                  <c:v>0.89896627441098176</c:v>
                </c:pt>
                <c:pt idx="11">
                  <c:v>0.92310209577086755</c:v>
                </c:pt>
                <c:pt idx="12">
                  <c:v>0.94679010733316205</c:v>
                </c:pt>
                <c:pt idx="13">
                  <c:v>0.96877750854946698</c:v>
                </c:pt>
                <c:pt idx="14">
                  <c:v>0.99065623964057381</c:v>
                </c:pt>
                <c:pt idx="15">
                  <c:v>1.0127016679580656</c:v>
                </c:pt>
                <c:pt idx="16">
                  <c:v>1.0359887489714927</c:v>
                </c:pt>
                <c:pt idx="17">
                  <c:v>1.0583691505441839</c:v>
                </c:pt>
                <c:pt idx="18">
                  <c:v>1.0778400360656721</c:v>
                </c:pt>
                <c:pt idx="19">
                  <c:v>1.0937043742748807</c:v>
                </c:pt>
                <c:pt idx="20">
                  <c:v>1.1048326397591643</c:v>
                </c:pt>
                <c:pt idx="21">
                  <c:v>1.1112491787732175</c:v>
                </c:pt>
                <c:pt idx="22">
                  <c:v>1.116178962488745</c:v>
                </c:pt>
                <c:pt idx="23">
                  <c:v>1.1223934640335964</c:v>
                </c:pt>
                <c:pt idx="24">
                  <c:v>1.1307894784414418</c:v>
                </c:pt>
                <c:pt idx="25">
                  <c:v>1.139724400775608</c:v>
                </c:pt>
                <c:pt idx="26">
                  <c:v>1.1488903233003276</c:v>
                </c:pt>
                <c:pt idx="27">
                  <c:v>1.1569482411187919</c:v>
                </c:pt>
                <c:pt idx="28">
                  <c:v>1.1624803370049615</c:v>
                </c:pt>
                <c:pt idx="29">
                  <c:v>1.1643651419448475</c:v>
                </c:pt>
                <c:pt idx="30">
                  <c:v>1.1642328681768086</c:v>
                </c:pt>
                <c:pt idx="31">
                  <c:v>1.1648119589250148</c:v>
                </c:pt>
                <c:pt idx="32">
                  <c:v>1.1646440290744779</c:v>
                </c:pt>
                <c:pt idx="33">
                  <c:v>1.1631218583004583</c:v>
                </c:pt>
                <c:pt idx="34">
                  <c:v>1.1604367455446301</c:v>
                </c:pt>
                <c:pt idx="35">
                  <c:v>1.1556735014997463</c:v>
                </c:pt>
                <c:pt idx="36">
                  <c:v>1.1474526716956301</c:v>
                </c:pt>
                <c:pt idx="37">
                  <c:v>1.136517167434193</c:v>
                </c:pt>
                <c:pt idx="38">
                  <c:v>1.1275952277866867</c:v>
                </c:pt>
                <c:pt idx="39">
                  <c:v>1.1235688934499564</c:v>
                </c:pt>
                <c:pt idx="40">
                  <c:v>1.1228428248589273</c:v>
                </c:pt>
                <c:pt idx="41">
                  <c:v>1.1248301326351404</c:v>
                </c:pt>
                <c:pt idx="42">
                  <c:v>1.1274118256431285</c:v>
                </c:pt>
                <c:pt idx="43">
                  <c:v>1.1281662292146035</c:v>
                </c:pt>
                <c:pt idx="44">
                  <c:v>1.1249453065950197</c:v>
                </c:pt>
                <c:pt idx="45">
                  <c:v>1.1190843052640278</c:v>
                </c:pt>
                <c:pt idx="46">
                  <c:v>1.1135338516983373</c:v>
                </c:pt>
                <c:pt idx="47">
                  <c:v>1.1068444734806542</c:v>
                </c:pt>
                <c:pt idx="48">
                  <c:v>1.0980221565121564</c:v>
                </c:pt>
                <c:pt idx="49">
                  <c:v>1.0866614262576793</c:v>
                </c:pt>
                <c:pt idx="50">
                  <c:v>1.0733443435702603</c:v>
                </c:pt>
                <c:pt idx="51">
                  <c:v>1.0586928065193533</c:v>
                </c:pt>
                <c:pt idx="52">
                  <c:v>1.0411061228149567</c:v>
                </c:pt>
                <c:pt idx="53">
                  <c:v>1.0223055009431625</c:v>
                </c:pt>
                <c:pt idx="54">
                  <c:v>1.0045252208303201</c:v>
                </c:pt>
                <c:pt idx="55">
                  <c:v>0.98730586666154996</c:v>
                </c:pt>
                <c:pt idx="56">
                  <c:v>0.97069495593948185</c:v>
                </c:pt>
                <c:pt idx="57">
                  <c:v>0.9557730385734412</c:v>
                </c:pt>
                <c:pt idx="58">
                  <c:v>0.9430016215579895</c:v>
                </c:pt>
                <c:pt idx="59">
                  <c:v>0.93891121970921454</c:v>
                </c:pt>
                <c:pt idx="60">
                  <c:v>0.93797809081266637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C0-452A-9494-6FC669DA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8224"/>
        <c:axId val="44710144"/>
      </c:lineChart>
      <c:catAx>
        <c:axId val="4470822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7101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4710144"/>
        <c:scaling>
          <c:orientation val="minMax"/>
          <c:max val="1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Average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labor income by age (% average labor income 20+)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49894879607851E-3"/>
              <c:y val="0.1093827628241030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7082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41444063411417831"/>
          <c:y val="0.44721510229631339"/>
          <c:w val="0.16588600391369732"/>
          <c:h val="0.310200803874411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7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18: Age-Capital income profile in France by age, 1970-2012</a:t>
            </a:r>
            <a:endParaRPr lang="fr-FR" sz="17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974080895605912E-2"/>
          <c:y val="6.5941422594142263E-2"/>
          <c:w val="0.88493180984410691"/>
          <c:h val="0.81357740585774063"/>
        </c:manualLayout>
      </c:layout>
      <c:lineChart>
        <c:grouping val="standard"/>
        <c:varyColors val="0"/>
        <c:ser>
          <c:idx val="0"/>
          <c:order val="0"/>
          <c:tx>
            <c:strRef>
              <c:f>DataFigures!$HZ$6</c:f>
              <c:strCache>
                <c:ptCount val="1"/>
                <c:pt idx="0">
                  <c:v>1970</c:v>
                </c:pt>
              </c:strCache>
            </c:strRef>
          </c:tx>
          <c:marker>
            <c:symbol val="star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DataFigures!$HZ$8:$HZ$68</c:f>
              <c:numCache>
                <c:formatCode>0%</c:formatCode>
                <c:ptCount val="61"/>
                <c:pt idx="0">
                  <c:v>0.10832595973915024</c:v>
                </c:pt>
                <c:pt idx="1">
                  <c:v>0.12690396895023068</c:v>
                </c:pt>
                <c:pt idx="2">
                  <c:v>0.14787829801738797</c:v>
                </c:pt>
                <c:pt idx="3">
                  <c:v>0.17150987253266281</c:v>
                </c:pt>
                <c:pt idx="4">
                  <c:v>0.19909799810257778</c:v>
                </c:pt>
                <c:pt idx="5">
                  <c:v>0.2310018603722345</c:v>
                </c:pt>
                <c:pt idx="6">
                  <c:v>0.26878334058230091</c:v>
                </c:pt>
                <c:pt idx="7">
                  <c:v>0.31408614984802591</c:v>
                </c:pt>
                <c:pt idx="8">
                  <c:v>0.36759264110401946</c:v>
                </c:pt>
                <c:pt idx="9">
                  <c:v>0.42825555059534176</c:v>
                </c:pt>
                <c:pt idx="10">
                  <c:v>0.4898442556887061</c:v>
                </c:pt>
                <c:pt idx="11">
                  <c:v>0.54979663167939441</c:v>
                </c:pt>
                <c:pt idx="12">
                  <c:v>0.60842110023009732</c:v>
                </c:pt>
                <c:pt idx="13">
                  <c:v>0.66279250943805279</c:v>
                </c:pt>
                <c:pt idx="14">
                  <c:v>0.71119740712960688</c:v>
                </c:pt>
                <c:pt idx="15">
                  <c:v>0.75490161888962437</c:v>
                </c:pt>
                <c:pt idx="16">
                  <c:v>0.79561296460164566</c:v>
                </c:pt>
                <c:pt idx="17">
                  <c:v>0.83259584966020239</c:v>
                </c:pt>
                <c:pt idx="18">
                  <c:v>0.86732763075340136</c:v>
                </c:pt>
                <c:pt idx="19">
                  <c:v>0.90352572049475555</c:v>
                </c:pt>
                <c:pt idx="20">
                  <c:v>0.93915232531753379</c:v>
                </c:pt>
                <c:pt idx="21">
                  <c:v>0.97491398561079567</c:v>
                </c:pt>
                <c:pt idx="22">
                  <c:v>1.0110186676790798</c:v>
                </c:pt>
                <c:pt idx="23">
                  <c:v>1.0449123773634725</c:v>
                </c:pt>
                <c:pt idx="24">
                  <c:v>1.0767866248140072</c:v>
                </c:pt>
                <c:pt idx="25">
                  <c:v>1.1066469571145774</c:v>
                </c:pt>
                <c:pt idx="26">
                  <c:v>1.1361334292424097</c:v>
                </c:pt>
                <c:pt idx="27">
                  <c:v>1.1638442141513399</c:v>
                </c:pt>
                <c:pt idx="28">
                  <c:v>1.1898553975696444</c:v>
                </c:pt>
                <c:pt idx="29">
                  <c:v>1.2190988548143036</c:v>
                </c:pt>
                <c:pt idx="30">
                  <c:v>1.2530286590217306</c:v>
                </c:pt>
                <c:pt idx="31">
                  <c:v>1.2897541172532574</c:v>
                </c:pt>
                <c:pt idx="32">
                  <c:v>1.328119228295388</c:v>
                </c:pt>
                <c:pt idx="33">
                  <c:v>1.3667240062393569</c:v>
                </c:pt>
                <c:pt idx="34">
                  <c:v>1.4008486056955411</c:v>
                </c:pt>
                <c:pt idx="35">
                  <c:v>1.4301959562015087</c:v>
                </c:pt>
                <c:pt idx="36">
                  <c:v>1.4556626816764704</c:v>
                </c:pt>
                <c:pt idx="37">
                  <c:v>1.4740368036490579</c:v>
                </c:pt>
                <c:pt idx="38">
                  <c:v>1.488605306684426</c:v>
                </c:pt>
                <c:pt idx="39">
                  <c:v>1.4999643898081676</c:v>
                </c:pt>
                <c:pt idx="40">
                  <c:v>1.5043113552534277</c:v>
                </c:pt>
                <c:pt idx="41">
                  <c:v>1.5048195325148264</c:v>
                </c:pt>
                <c:pt idx="42">
                  <c:v>1.5072695137556682</c:v>
                </c:pt>
                <c:pt idx="43">
                  <c:v>1.5087907105108556</c:v>
                </c:pt>
                <c:pt idx="44">
                  <c:v>1.5102883971487904</c:v>
                </c:pt>
                <c:pt idx="45">
                  <c:v>1.5075492613293968</c:v>
                </c:pt>
                <c:pt idx="46">
                  <c:v>1.5024124071767462</c:v>
                </c:pt>
                <c:pt idx="47">
                  <c:v>1.4980728550935731</c:v>
                </c:pt>
                <c:pt idx="48">
                  <c:v>1.4950207271011253</c:v>
                </c:pt>
                <c:pt idx="49">
                  <c:v>1.4975602419172078</c:v>
                </c:pt>
                <c:pt idx="50">
                  <c:v>1.5070141204687704</c:v>
                </c:pt>
                <c:pt idx="51">
                  <c:v>1.5163987727133041</c:v>
                </c:pt>
                <c:pt idx="52">
                  <c:v>1.5219966827172582</c:v>
                </c:pt>
                <c:pt idx="53">
                  <c:v>1.5243537270903125</c:v>
                </c:pt>
                <c:pt idx="54">
                  <c:v>1.5194107699013955</c:v>
                </c:pt>
                <c:pt idx="55">
                  <c:v>1.5117213114060308</c:v>
                </c:pt>
                <c:pt idx="56">
                  <c:v>1.5051673616449388</c:v>
                </c:pt>
                <c:pt idx="57">
                  <c:v>1.49415495548753</c:v>
                </c:pt>
                <c:pt idx="58">
                  <c:v>1.4796076115710945</c:v>
                </c:pt>
                <c:pt idx="59">
                  <c:v>1.4703592541287307</c:v>
                </c:pt>
                <c:pt idx="60">
                  <c:v>1.4659418995876612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C0-452A-9494-6FC669DA52F4}"/>
            </c:ext>
          </c:extLst>
        </c:ser>
        <c:ser>
          <c:idx val="3"/>
          <c:order val="1"/>
          <c:tx>
            <c:strRef>
              <c:f>DataFigures!$IA$6</c:f>
              <c:strCache>
                <c:ptCount val="1"/>
                <c:pt idx="0">
                  <c:v>1984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DataFigures!$IA$8:$IA$68</c:f>
              <c:numCache>
                <c:formatCode>0%</c:formatCode>
                <c:ptCount val="61"/>
                <c:pt idx="0">
                  <c:v>0.13095129993998689</c:v>
                </c:pt>
                <c:pt idx="1">
                  <c:v>0.1455428543270077</c:v>
                </c:pt>
                <c:pt idx="2">
                  <c:v>0.16215429515091154</c:v>
                </c:pt>
                <c:pt idx="3">
                  <c:v>0.18081493734642975</c:v>
                </c:pt>
                <c:pt idx="4">
                  <c:v>0.20170705734095148</c:v>
                </c:pt>
                <c:pt idx="5">
                  <c:v>0.22473235052889623</c:v>
                </c:pt>
                <c:pt idx="6">
                  <c:v>0.25235454185205985</c:v>
                </c:pt>
                <c:pt idx="7">
                  <c:v>0.28356071810448674</c:v>
                </c:pt>
                <c:pt idx="8">
                  <c:v>0.32076625038265044</c:v>
                </c:pt>
                <c:pt idx="9">
                  <c:v>0.36481283057621039</c:v>
                </c:pt>
                <c:pt idx="10">
                  <c:v>0.4135636056980852</c:v>
                </c:pt>
                <c:pt idx="11">
                  <c:v>0.46181637810720944</c:v>
                </c:pt>
                <c:pt idx="12">
                  <c:v>0.51041271837366731</c:v>
                </c:pt>
                <c:pt idx="13">
                  <c:v>0.56004914038741782</c:v>
                </c:pt>
                <c:pt idx="14">
                  <c:v>0.61138889671913388</c:v>
                </c:pt>
                <c:pt idx="15">
                  <c:v>0.66438638276013251</c:v>
                </c:pt>
                <c:pt idx="16">
                  <c:v>0.71745981486677235</c:v>
                </c:pt>
                <c:pt idx="17">
                  <c:v>0.77054164390768143</c:v>
                </c:pt>
                <c:pt idx="18">
                  <c:v>0.82304980108669112</c:v>
                </c:pt>
                <c:pt idx="19">
                  <c:v>0.87514881221596097</c:v>
                </c:pt>
                <c:pt idx="20">
                  <c:v>0.92632547994627312</c:v>
                </c:pt>
                <c:pt idx="21">
                  <c:v>0.97617865490809996</c:v>
                </c:pt>
                <c:pt idx="22">
                  <c:v>1.0229365817201765</c:v>
                </c:pt>
                <c:pt idx="23">
                  <c:v>1.0641115881029464</c:v>
                </c:pt>
                <c:pt idx="24">
                  <c:v>1.1026637961980792</c:v>
                </c:pt>
                <c:pt idx="25">
                  <c:v>1.1339071879160123</c:v>
                </c:pt>
                <c:pt idx="26">
                  <c:v>1.1588515841179696</c:v>
                </c:pt>
                <c:pt idx="27">
                  <c:v>1.1782449702503628</c:v>
                </c:pt>
                <c:pt idx="28">
                  <c:v>1.1984943326531392</c:v>
                </c:pt>
                <c:pt idx="29">
                  <c:v>1.2288994804547195</c:v>
                </c:pt>
                <c:pt idx="30">
                  <c:v>1.2705487422453463</c:v>
                </c:pt>
                <c:pt idx="31">
                  <c:v>1.3104324516603565</c:v>
                </c:pt>
                <c:pt idx="32">
                  <c:v>1.3476687816223862</c:v>
                </c:pt>
                <c:pt idx="33">
                  <c:v>1.385499326901817</c:v>
                </c:pt>
                <c:pt idx="34">
                  <c:v>1.4252427870248272</c:v>
                </c:pt>
                <c:pt idx="35">
                  <c:v>1.4615079930531001</c:v>
                </c:pt>
                <c:pt idx="36">
                  <c:v>1.4945116187485934</c:v>
                </c:pt>
                <c:pt idx="37">
                  <c:v>1.5219095778461957</c:v>
                </c:pt>
                <c:pt idx="38">
                  <c:v>1.5506313195031871</c:v>
                </c:pt>
                <c:pt idx="39">
                  <c:v>1.5840111854233683</c:v>
                </c:pt>
                <c:pt idx="40">
                  <c:v>1.6127677424195177</c:v>
                </c:pt>
                <c:pt idx="41">
                  <c:v>1.6364438929787948</c:v>
                </c:pt>
                <c:pt idx="42">
                  <c:v>1.6566985610308518</c:v>
                </c:pt>
                <c:pt idx="43">
                  <c:v>1.6661863840519389</c:v>
                </c:pt>
                <c:pt idx="44">
                  <c:v>1.6650788787499056</c:v>
                </c:pt>
                <c:pt idx="45">
                  <c:v>1.6522017770784474</c:v>
                </c:pt>
                <c:pt idx="46">
                  <c:v>1.6293746145275503</c:v>
                </c:pt>
                <c:pt idx="47">
                  <c:v>1.6126918484108945</c:v>
                </c:pt>
                <c:pt idx="48">
                  <c:v>1.6097687355450627</c:v>
                </c:pt>
                <c:pt idx="49">
                  <c:v>1.6093085704223291</c:v>
                </c:pt>
                <c:pt idx="50">
                  <c:v>1.6050006229599345</c:v>
                </c:pt>
                <c:pt idx="51">
                  <c:v>1.5983781881582744</c:v>
                </c:pt>
                <c:pt idx="52">
                  <c:v>1.5922095851940083</c:v>
                </c:pt>
                <c:pt idx="53">
                  <c:v>1.5847628237378624</c:v>
                </c:pt>
                <c:pt idx="54">
                  <c:v>1.5775121701119836</c:v>
                </c:pt>
                <c:pt idx="55">
                  <c:v>1.5639491280317592</c:v>
                </c:pt>
                <c:pt idx="56">
                  <c:v>1.5508442533838358</c:v>
                </c:pt>
                <c:pt idx="57">
                  <c:v>1.5489589233265237</c:v>
                </c:pt>
                <c:pt idx="58">
                  <c:v>1.5467958286028607</c:v>
                </c:pt>
                <c:pt idx="59">
                  <c:v>1.5460343339775771</c:v>
                </c:pt>
                <c:pt idx="60">
                  <c:v>1.5499234873102286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C0-452A-9494-6FC669DA52F4}"/>
            </c:ext>
          </c:extLst>
        </c:ser>
        <c:ser>
          <c:idx val="1"/>
          <c:order val="2"/>
          <c:tx>
            <c:strRef>
              <c:f>DataFigures!$IC$6</c:f>
              <c:strCache>
                <c:ptCount val="1"/>
                <c:pt idx="0">
                  <c:v>2000</c:v>
                </c:pt>
              </c:strCache>
            </c:strRef>
          </c:tx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DataFigures!$IC$8:$IC$68</c:f>
              <c:numCache>
                <c:formatCode>0%</c:formatCode>
                <c:ptCount val="61"/>
                <c:pt idx="0">
                  <c:v>5.61875177380987E-2</c:v>
                </c:pt>
                <c:pt idx="1">
                  <c:v>6.3385147723995824E-2</c:v>
                </c:pt>
                <c:pt idx="2">
                  <c:v>7.4730492967200815E-2</c:v>
                </c:pt>
                <c:pt idx="3">
                  <c:v>9.1389960718163882E-2</c:v>
                </c:pt>
                <c:pt idx="4">
                  <c:v>0.11714092077746591</c:v>
                </c:pt>
                <c:pt idx="5">
                  <c:v>0.14960625262925878</c:v>
                </c:pt>
                <c:pt idx="6">
                  <c:v>0.18500469885716594</c:v>
                </c:pt>
                <c:pt idx="7">
                  <c:v>0.22390037066288357</c:v>
                </c:pt>
                <c:pt idx="8">
                  <c:v>0.27067029472484522</c:v>
                </c:pt>
                <c:pt idx="9">
                  <c:v>0.32215561987596064</c:v>
                </c:pt>
                <c:pt idx="10">
                  <c:v>0.37858756903321356</c:v>
                </c:pt>
                <c:pt idx="11">
                  <c:v>0.43864878765264309</c:v>
                </c:pt>
                <c:pt idx="12">
                  <c:v>0.50098132935918105</c:v>
                </c:pt>
                <c:pt idx="13">
                  <c:v>0.56531302642373826</c:v>
                </c:pt>
                <c:pt idx="14">
                  <c:v>0.62749107916213942</c:v>
                </c:pt>
                <c:pt idx="15">
                  <c:v>0.68402784173008657</c:v>
                </c:pt>
                <c:pt idx="16">
                  <c:v>0.74069622901014731</c:v>
                </c:pt>
                <c:pt idx="17">
                  <c:v>0.8063056005780409</c:v>
                </c:pt>
                <c:pt idx="18">
                  <c:v>0.87389926630769066</c:v>
                </c:pt>
                <c:pt idx="19">
                  <c:v>0.93775028632954349</c:v>
                </c:pt>
                <c:pt idx="20">
                  <c:v>0.99500237188241525</c:v>
                </c:pt>
                <c:pt idx="21">
                  <c:v>1.0470087431006283</c:v>
                </c:pt>
                <c:pt idx="22">
                  <c:v>1.093603785847068</c:v>
                </c:pt>
                <c:pt idx="23">
                  <c:v>1.1339550006867096</c:v>
                </c:pt>
                <c:pt idx="24">
                  <c:v>1.1664354765694112</c:v>
                </c:pt>
                <c:pt idx="25">
                  <c:v>1.1982811793152925</c:v>
                </c:pt>
                <c:pt idx="26">
                  <c:v>1.2307978795936909</c:v>
                </c:pt>
                <c:pt idx="27">
                  <c:v>1.2604901292771615</c:v>
                </c:pt>
                <c:pt idx="28">
                  <c:v>1.2870492170718333</c:v>
                </c:pt>
                <c:pt idx="29">
                  <c:v>1.312577687677895</c:v>
                </c:pt>
                <c:pt idx="30">
                  <c:v>1.3415860266686532</c:v>
                </c:pt>
                <c:pt idx="31">
                  <c:v>1.3720145313094405</c:v>
                </c:pt>
                <c:pt idx="32">
                  <c:v>1.4088502753831276</c:v>
                </c:pt>
                <c:pt idx="33">
                  <c:v>1.4533445791423385</c:v>
                </c:pt>
                <c:pt idx="34">
                  <c:v>1.5038707365579267</c:v>
                </c:pt>
                <c:pt idx="35">
                  <c:v>1.5555942363842192</c:v>
                </c:pt>
                <c:pt idx="36">
                  <c:v>1.5980900289048718</c:v>
                </c:pt>
                <c:pt idx="37">
                  <c:v>1.6245633834672091</c:v>
                </c:pt>
                <c:pt idx="38">
                  <c:v>1.6364801018520245</c:v>
                </c:pt>
                <c:pt idx="39">
                  <c:v>1.6270578080703415</c:v>
                </c:pt>
                <c:pt idx="40">
                  <c:v>1.606171010246811</c:v>
                </c:pt>
                <c:pt idx="41">
                  <c:v>1.5783097200181877</c:v>
                </c:pt>
                <c:pt idx="42">
                  <c:v>1.5471326316786917</c:v>
                </c:pt>
                <c:pt idx="43">
                  <c:v>1.5149010868207757</c:v>
                </c:pt>
                <c:pt idx="44">
                  <c:v>1.4850671019524238</c:v>
                </c:pt>
                <c:pt idx="45">
                  <c:v>1.4498227824075187</c:v>
                </c:pt>
                <c:pt idx="46">
                  <c:v>1.4160230410631918</c:v>
                </c:pt>
                <c:pt idx="47">
                  <c:v>1.385269234819535</c:v>
                </c:pt>
                <c:pt idx="48">
                  <c:v>1.3560541166817719</c:v>
                </c:pt>
                <c:pt idx="49">
                  <c:v>1.3297568800426611</c:v>
                </c:pt>
                <c:pt idx="50">
                  <c:v>1.3102089840823665</c:v>
                </c:pt>
                <c:pt idx="51">
                  <c:v>1.2928604389230298</c:v>
                </c:pt>
                <c:pt idx="52">
                  <c:v>1.281914310236715</c:v>
                </c:pt>
                <c:pt idx="53">
                  <c:v>1.2780232383516574</c:v>
                </c:pt>
                <c:pt idx="54">
                  <c:v>1.2816382427997981</c:v>
                </c:pt>
                <c:pt idx="55">
                  <c:v>1.2937865345017552</c:v>
                </c:pt>
                <c:pt idx="56">
                  <c:v>1.3125839895641693</c:v>
                </c:pt>
                <c:pt idx="57">
                  <c:v>1.3454825747380807</c:v>
                </c:pt>
                <c:pt idx="58">
                  <c:v>1.3990519662853662</c:v>
                </c:pt>
                <c:pt idx="59">
                  <c:v>1.4315295410458289</c:v>
                </c:pt>
                <c:pt idx="60">
                  <c:v>1.4548000932587593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C0-452A-9494-6FC669DA52F4}"/>
            </c:ext>
          </c:extLst>
        </c:ser>
        <c:ser>
          <c:idx val="2"/>
          <c:order val="3"/>
          <c:tx>
            <c:strRef>
              <c:f>DataFigures!$ID$6</c:f>
              <c:strCache>
                <c:ptCount val="1"/>
                <c:pt idx="0">
                  <c:v>2012</c:v>
                </c:pt>
              </c:strCache>
            </c:strRef>
          </c:tx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DataFigures!$ID$8:$ID$68</c:f>
              <c:numCache>
                <c:formatCode>0%</c:formatCode>
                <c:ptCount val="61"/>
                <c:pt idx="0">
                  <c:v>4.6626491218282433E-2</c:v>
                </c:pt>
                <c:pt idx="1">
                  <c:v>5.8607651613427625E-2</c:v>
                </c:pt>
                <c:pt idx="2">
                  <c:v>7.466104685538559E-2</c:v>
                </c:pt>
                <c:pt idx="3">
                  <c:v>9.7646645876491647E-2</c:v>
                </c:pt>
                <c:pt idx="4">
                  <c:v>0.12594271711428712</c:v>
                </c:pt>
                <c:pt idx="5">
                  <c:v>0.16262810213962797</c:v>
                </c:pt>
                <c:pt idx="6">
                  <c:v>0.20385588544686847</c:v>
                </c:pt>
                <c:pt idx="7">
                  <c:v>0.25285507264455637</c:v>
                </c:pt>
                <c:pt idx="8">
                  <c:v>0.30667228983657274</c:v>
                </c:pt>
                <c:pt idx="9">
                  <c:v>0.36187251502475615</c:v>
                </c:pt>
                <c:pt idx="10">
                  <c:v>0.41428588937016408</c:v>
                </c:pt>
                <c:pt idx="11">
                  <c:v>0.4697726630718338</c:v>
                </c:pt>
                <c:pt idx="12">
                  <c:v>0.52258900902235295</c:v>
                </c:pt>
                <c:pt idx="13">
                  <c:v>0.57469275258842001</c:v>
                </c:pt>
                <c:pt idx="14">
                  <c:v>0.62370002659080181</c:v>
                </c:pt>
                <c:pt idx="15">
                  <c:v>0.6708285874473221</c:v>
                </c:pt>
                <c:pt idx="16">
                  <c:v>0.71623450072777017</c:v>
                </c:pt>
                <c:pt idx="17">
                  <c:v>0.76644427856913067</c:v>
                </c:pt>
                <c:pt idx="18">
                  <c:v>0.81546787008285204</c:v>
                </c:pt>
                <c:pt idx="19">
                  <c:v>0.86413832154178871</c:v>
                </c:pt>
                <c:pt idx="20">
                  <c:v>0.90673686057441005</c:v>
                </c:pt>
                <c:pt idx="21">
                  <c:v>0.95113084492094369</c:v>
                </c:pt>
                <c:pt idx="22">
                  <c:v>0.99208881776819402</c:v>
                </c:pt>
                <c:pt idx="23">
                  <c:v>1.0317032623232636</c:v>
                </c:pt>
                <c:pt idx="24">
                  <c:v>1.070691391938956</c:v>
                </c:pt>
                <c:pt idx="25">
                  <c:v>1.1030286954450763</c:v>
                </c:pt>
                <c:pt idx="26">
                  <c:v>1.1434342372472974</c:v>
                </c:pt>
                <c:pt idx="27">
                  <c:v>1.1872366936443377</c:v>
                </c:pt>
                <c:pt idx="28">
                  <c:v>1.2262289724790441</c:v>
                </c:pt>
                <c:pt idx="29">
                  <c:v>1.262638415960595</c:v>
                </c:pt>
                <c:pt idx="30">
                  <c:v>1.2919508575549683</c:v>
                </c:pt>
                <c:pt idx="31">
                  <c:v>1.318729267340778</c:v>
                </c:pt>
                <c:pt idx="32">
                  <c:v>1.346936457522915</c:v>
                </c:pt>
                <c:pt idx="33">
                  <c:v>1.3779222616949884</c:v>
                </c:pt>
                <c:pt idx="34">
                  <c:v>1.4095950229045864</c:v>
                </c:pt>
                <c:pt idx="35">
                  <c:v>1.432294633161509</c:v>
                </c:pt>
                <c:pt idx="36">
                  <c:v>1.4573102409041816</c:v>
                </c:pt>
                <c:pt idx="37">
                  <c:v>1.4806319179213856</c:v>
                </c:pt>
                <c:pt idx="38">
                  <c:v>1.4923572341474101</c:v>
                </c:pt>
                <c:pt idx="39">
                  <c:v>1.4943519471032238</c:v>
                </c:pt>
                <c:pt idx="40">
                  <c:v>1.4892008151916998</c:v>
                </c:pt>
                <c:pt idx="41">
                  <c:v>1.4762231274942084</c:v>
                </c:pt>
                <c:pt idx="42">
                  <c:v>1.463230541350893</c:v>
                </c:pt>
                <c:pt idx="43">
                  <c:v>1.4550975293865269</c:v>
                </c:pt>
                <c:pt idx="44">
                  <c:v>1.4521079068884233</c:v>
                </c:pt>
                <c:pt idx="45">
                  <c:v>1.4501062144994807</c:v>
                </c:pt>
                <c:pt idx="46">
                  <c:v>1.4454175755710221</c:v>
                </c:pt>
                <c:pt idx="47">
                  <c:v>1.4414057617957499</c:v>
                </c:pt>
                <c:pt idx="48">
                  <c:v>1.4295988136506417</c:v>
                </c:pt>
                <c:pt idx="49">
                  <c:v>1.4083792245443481</c:v>
                </c:pt>
                <c:pt idx="50">
                  <c:v>1.388830599554987</c:v>
                </c:pt>
                <c:pt idx="51">
                  <c:v>1.3678776692726122</c:v>
                </c:pt>
                <c:pt idx="52">
                  <c:v>1.3403058041906288</c:v>
                </c:pt>
                <c:pt idx="53">
                  <c:v>1.3078665670179876</c:v>
                </c:pt>
                <c:pt idx="54">
                  <c:v>1.2807796171499997</c:v>
                </c:pt>
                <c:pt idx="55">
                  <c:v>1.2591945534376687</c:v>
                </c:pt>
                <c:pt idx="56">
                  <c:v>1.2386564505542008</c:v>
                </c:pt>
                <c:pt idx="57">
                  <c:v>1.1983492134734317</c:v>
                </c:pt>
                <c:pt idx="58">
                  <c:v>1.1768378868725549</c:v>
                </c:pt>
                <c:pt idx="59">
                  <c:v>1.1611605863908723</c:v>
                </c:pt>
                <c:pt idx="60">
                  <c:v>1.1515586982308426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C0-452A-9494-6FC669DA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9088"/>
        <c:axId val="44731008"/>
      </c:lineChart>
      <c:catAx>
        <c:axId val="447290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7310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4731008"/>
        <c:scaling>
          <c:orientation val="minMax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Average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capital income by age (% average capital income 20+)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498948796078514E-3"/>
              <c:y val="7.8865021579415551E-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7290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56943896952288819"/>
          <c:y val="0.40377886864560342"/>
          <c:w val="0.16443952362734432"/>
          <c:h val="0.3750543603597667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2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/>
              <a:t>Share of women in fractiles of top labor incomes in France</a:t>
            </a:r>
          </a:p>
        </c:rich>
      </c:tx>
      <c:layout>
        <c:manualLayout>
          <c:xMode val="edge"/>
          <c:yMode val="edge"/>
          <c:x val="0.1192442925675713"/>
          <c:y val="1.2671210216370034E-4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05008390344651E-2"/>
          <c:y val="6.7097156788455833E-2"/>
          <c:w val="0.90330212694985001"/>
          <c:h val="0.87076368069054133"/>
        </c:manualLayout>
      </c:layout>
      <c:lineChart>
        <c:grouping val="standard"/>
        <c:varyColors val="0"/>
        <c:ser>
          <c:idx val="0"/>
          <c:order val="0"/>
          <c:tx>
            <c:v>Top 50%</c:v>
          </c:tx>
          <c:spPr>
            <a:ln w="2857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254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DataFigures!$GM$82:$GM$134</c:f>
              <c:numCache>
                <c:formatCode>0%</c:formatCode>
                <c:ptCount val="53"/>
                <c:pt idx="0">
                  <c:v>0.30619031190872192</c:v>
                </c:pt>
                <c:pt idx="5">
                  <c:v>0.32052356004714966</c:v>
                </c:pt>
                <c:pt idx="9">
                  <c:v>0.31906849145889282</c:v>
                </c:pt>
                <c:pt idx="14">
                  <c:v>0.36625555157661438</c:v>
                </c:pt>
                <c:pt idx="18">
                  <c:v>0.37834477424621582</c:v>
                </c:pt>
                <c:pt idx="21">
                  <c:v>0.3817562460899353</c:v>
                </c:pt>
                <c:pt idx="24">
                  <c:v>0.388792484998703</c:v>
                </c:pt>
                <c:pt idx="25">
                  <c:v>0.39267149567604065</c:v>
                </c:pt>
                <c:pt idx="26">
                  <c:v>0.39860323071479797</c:v>
                </c:pt>
                <c:pt idx="27">
                  <c:v>0.39940479397773743</c:v>
                </c:pt>
                <c:pt idx="28">
                  <c:v>0.39587849378585815</c:v>
                </c:pt>
                <c:pt idx="29">
                  <c:v>0.39539334177970886</c:v>
                </c:pt>
                <c:pt idx="30">
                  <c:v>0.39561057090759277</c:v>
                </c:pt>
                <c:pt idx="31">
                  <c:v>0.39216920733451843</c:v>
                </c:pt>
                <c:pt idx="32">
                  <c:v>0.39293059706687927</c:v>
                </c:pt>
                <c:pt idx="33">
                  <c:v>0.39693117141723633</c:v>
                </c:pt>
                <c:pt idx="34">
                  <c:v>0.39926937222480774</c:v>
                </c:pt>
                <c:pt idx="35">
                  <c:v>0.39877676963806152</c:v>
                </c:pt>
                <c:pt idx="36">
                  <c:v>0.3992118239402771</c:v>
                </c:pt>
                <c:pt idx="37">
                  <c:v>0.40304651856422424</c:v>
                </c:pt>
                <c:pt idx="38">
                  <c:v>0.40367329120635986</c:v>
                </c:pt>
                <c:pt idx="39">
                  <c:v>0.4123116135597229</c:v>
                </c:pt>
                <c:pt idx="40">
                  <c:v>0.41489002108573914</c:v>
                </c:pt>
                <c:pt idx="41">
                  <c:v>0.41239681839942932</c:v>
                </c:pt>
                <c:pt idx="42">
                  <c:v>0.41687151789665222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93-419F-9209-AC3C3DBBD48C}"/>
            </c:ext>
          </c:extLst>
        </c:ser>
        <c:ser>
          <c:idx val="2"/>
          <c:order val="1"/>
          <c:tx>
            <c:v>Top 10%</c:v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2540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DataFigures!$GN$82:$GN$124</c:f>
              <c:numCache>
                <c:formatCode>0%</c:formatCode>
                <c:ptCount val="43"/>
                <c:pt idx="0">
                  <c:v>0.17207221686840057</c:v>
                </c:pt>
                <c:pt idx="5">
                  <c:v>0.18740288913249969</c:v>
                </c:pt>
                <c:pt idx="9">
                  <c:v>0.1680670827627182</c:v>
                </c:pt>
                <c:pt idx="14">
                  <c:v>0.18954020738601685</c:v>
                </c:pt>
                <c:pt idx="18">
                  <c:v>0.2443537563085556</c:v>
                </c:pt>
                <c:pt idx="20">
                  <c:v>0.25727838277816772</c:v>
                </c:pt>
                <c:pt idx="21">
                  <c:v>0.24822202324867249</c:v>
                </c:pt>
                <c:pt idx="24">
                  <c:v>0.24543957412242889</c:v>
                </c:pt>
                <c:pt idx="25">
                  <c:v>0.25807297229766846</c:v>
                </c:pt>
                <c:pt idx="26">
                  <c:v>0.25748845934867859</c:v>
                </c:pt>
                <c:pt idx="27">
                  <c:v>0.25995582342147827</c:v>
                </c:pt>
                <c:pt idx="28">
                  <c:v>0.25853252410888672</c:v>
                </c:pt>
                <c:pt idx="29">
                  <c:v>0.25476950407028198</c:v>
                </c:pt>
                <c:pt idx="30">
                  <c:v>0.25422415137290955</c:v>
                </c:pt>
                <c:pt idx="31">
                  <c:v>0.2514910101890564</c:v>
                </c:pt>
                <c:pt idx="32">
                  <c:v>0.25532490015029907</c:v>
                </c:pt>
                <c:pt idx="33">
                  <c:v>0.26611128449440002</c:v>
                </c:pt>
                <c:pt idx="34">
                  <c:v>0.26911234855651855</c:v>
                </c:pt>
                <c:pt idx="35">
                  <c:v>0.26955628395080566</c:v>
                </c:pt>
                <c:pt idx="36">
                  <c:v>0.2710053026676178</c:v>
                </c:pt>
                <c:pt idx="37">
                  <c:v>0.27924850583076477</c:v>
                </c:pt>
                <c:pt idx="38">
                  <c:v>0.27660790085792542</c:v>
                </c:pt>
                <c:pt idx="39">
                  <c:v>0.2858218252658844</c:v>
                </c:pt>
                <c:pt idx="40">
                  <c:v>0.29304948449134827</c:v>
                </c:pt>
                <c:pt idx="41">
                  <c:v>0.29279518127441406</c:v>
                </c:pt>
                <c:pt idx="42">
                  <c:v>0.29504081606864929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93-419F-9209-AC3C3DBBD48C}"/>
            </c:ext>
          </c:extLst>
        </c:ser>
        <c:ser>
          <c:idx val="3"/>
          <c:order val="2"/>
          <c:tx>
            <c:v>Top 1%</c:v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2540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DataFigures!$GO$82:$GO$124</c:f>
              <c:numCache>
                <c:formatCode>0%</c:formatCode>
                <c:ptCount val="43"/>
                <c:pt idx="0">
                  <c:v>6.3052751123905182E-2</c:v>
                </c:pt>
                <c:pt idx="5">
                  <c:v>7.0531643927097321E-2</c:v>
                </c:pt>
                <c:pt idx="9">
                  <c:v>7.3407739400863647E-2</c:v>
                </c:pt>
                <c:pt idx="14">
                  <c:v>7.5785443186759949E-2</c:v>
                </c:pt>
                <c:pt idx="24">
                  <c:v>9.68923419713974E-2</c:v>
                </c:pt>
                <c:pt idx="25">
                  <c:v>0.10861765593290329</c:v>
                </c:pt>
                <c:pt idx="26">
                  <c:v>0.10168270766735077</c:v>
                </c:pt>
                <c:pt idx="27">
                  <c:v>0.10957876592874527</c:v>
                </c:pt>
                <c:pt idx="28">
                  <c:v>0.10566704720258713</c:v>
                </c:pt>
                <c:pt idx="29">
                  <c:v>0.11081793159246445</c:v>
                </c:pt>
                <c:pt idx="30">
                  <c:v>0.11280430108308792</c:v>
                </c:pt>
                <c:pt idx="31">
                  <c:v>0.12548729777336121</c:v>
                </c:pt>
                <c:pt idx="32">
                  <c:v>0.12901550531387329</c:v>
                </c:pt>
                <c:pt idx="33">
                  <c:v>0.12699975073337555</c:v>
                </c:pt>
                <c:pt idx="34">
                  <c:v>0.13793042302131653</c:v>
                </c:pt>
                <c:pt idx="35">
                  <c:v>0.13745605945587158</c:v>
                </c:pt>
                <c:pt idx="36">
                  <c:v>0.14290212094783783</c:v>
                </c:pt>
                <c:pt idx="37">
                  <c:v>0.14754045009613037</c:v>
                </c:pt>
                <c:pt idx="38">
                  <c:v>0.1501186341047287</c:v>
                </c:pt>
                <c:pt idx="39">
                  <c:v>0.14905709028244019</c:v>
                </c:pt>
                <c:pt idx="40">
                  <c:v>0.15733553469181061</c:v>
                </c:pt>
                <c:pt idx="41">
                  <c:v>0.16201323270797729</c:v>
                </c:pt>
                <c:pt idx="42">
                  <c:v>0.16411982476711273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93-419F-9209-AC3C3DBBD48C}"/>
            </c:ext>
          </c:extLst>
        </c:ser>
        <c:ser>
          <c:idx val="4"/>
          <c:order val="3"/>
          <c:tx>
            <c:v>Top 0.1%</c:v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2540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DataFigures!$GP$82:$GP$124</c:f>
              <c:numCache>
                <c:formatCode>0%</c:formatCode>
                <c:ptCount val="43"/>
                <c:pt idx="0">
                  <c:v>5.4830744862556458E-2</c:v>
                </c:pt>
                <c:pt idx="5">
                  <c:v>7.4492290616035461E-2</c:v>
                </c:pt>
                <c:pt idx="9">
                  <c:v>7.7245920896530151E-2</c:v>
                </c:pt>
                <c:pt idx="14">
                  <c:v>7.7042475342750549E-2</c:v>
                </c:pt>
                <c:pt idx="18">
                  <c:v>7.763681560754776E-2</c:v>
                </c:pt>
                <c:pt idx="24">
                  <c:v>6.7989811301231384E-2</c:v>
                </c:pt>
                <c:pt idx="25">
                  <c:v>6.8534933030605316E-2</c:v>
                </c:pt>
                <c:pt idx="26">
                  <c:v>7.6629228889942169E-2</c:v>
                </c:pt>
                <c:pt idx="27">
                  <c:v>7.9897791147232056E-2</c:v>
                </c:pt>
                <c:pt idx="28">
                  <c:v>7.7921539545059204E-2</c:v>
                </c:pt>
                <c:pt idx="29">
                  <c:v>8.414042741060257E-2</c:v>
                </c:pt>
                <c:pt idx="30">
                  <c:v>8.9177004992961884E-2</c:v>
                </c:pt>
                <c:pt idx="31">
                  <c:v>9.8663605749607086E-2</c:v>
                </c:pt>
                <c:pt idx="32">
                  <c:v>9.6578158438205719E-2</c:v>
                </c:pt>
                <c:pt idx="33">
                  <c:v>9.4920121133327484E-2</c:v>
                </c:pt>
                <c:pt idx="34">
                  <c:v>0.10539531707763672</c:v>
                </c:pt>
                <c:pt idx="35">
                  <c:v>0.10274919867515564</c:v>
                </c:pt>
                <c:pt idx="36">
                  <c:v>0.10173287987709045</c:v>
                </c:pt>
                <c:pt idx="37">
                  <c:v>0.11055198311805725</c:v>
                </c:pt>
                <c:pt idx="38">
                  <c:v>0.10745919495820999</c:v>
                </c:pt>
                <c:pt idx="39">
                  <c:v>0.10637355595827103</c:v>
                </c:pt>
                <c:pt idx="40">
                  <c:v>0.10958811640739441</c:v>
                </c:pt>
                <c:pt idx="41">
                  <c:v>0.11547795683145523</c:v>
                </c:pt>
                <c:pt idx="42">
                  <c:v>0.11996550858020782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93-419F-9209-AC3C3DBB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35872"/>
        <c:axId val="48915968"/>
      </c:lineChart>
      <c:catAx>
        <c:axId val="4833587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91596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8915968"/>
        <c:scaling>
          <c:orientation val="minMax"/>
          <c:max val="0.5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335872"/>
        <c:crosses val="autoZero"/>
        <c:crossBetween val="midCat"/>
        <c:majorUnit val="5.000000000000001E-2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Age-Capital income profile in France by age, 1970-2012</a:t>
            </a:r>
            <a:endParaRPr lang="fr-FR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974080895605912E-2"/>
          <c:y val="6.5941422594142263E-2"/>
          <c:w val="0.88493180984410691"/>
          <c:h val="0.81357740585774063"/>
        </c:manualLayout>
      </c:layout>
      <c:lineChart>
        <c:grouping val="standard"/>
        <c:varyColors val="0"/>
        <c:ser>
          <c:idx val="0"/>
          <c:order val="0"/>
          <c:tx>
            <c:strRef>
              <c:f>DataFigures!$HZ$6</c:f>
              <c:strCache>
                <c:ptCount val="1"/>
                <c:pt idx="0">
                  <c:v>1970</c:v>
                </c:pt>
              </c:strCache>
            </c:strRef>
          </c:tx>
          <c:marker>
            <c:symbol val="star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DataFigures!$HZ$8:$HZ$68</c:f>
              <c:numCache>
                <c:formatCode>0%</c:formatCode>
                <c:ptCount val="61"/>
                <c:pt idx="0">
                  <c:v>0.10832595973915024</c:v>
                </c:pt>
                <c:pt idx="1">
                  <c:v>0.12690396895023068</c:v>
                </c:pt>
                <c:pt idx="2">
                  <c:v>0.14787829801738797</c:v>
                </c:pt>
                <c:pt idx="3">
                  <c:v>0.17150987253266281</c:v>
                </c:pt>
                <c:pt idx="4">
                  <c:v>0.19909799810257778</c:v>
                </c:pt>
                <c:pt idx="5">
                  <c:v>0.2310018603722345</c:v>
                </c:pt>
                <c:pt idx="6">
                  <c:v>0.26878334058230091</c:v>
                </c:pt>
                <c:pt idx="7">
                  <c:v>0.31408614984802591</c:v>
                </c:pt>
                <c:pt idx="8">
                  <c:v>0.36759264110401946</c:v>
                </c:pt>
                <c:pt idx="9">
                  <c:v>0.42825555059534176</c:v>
                </c:pt>
                <c:pt idx="10">
                  <c:v>0.4898442556887061</c:v>
                </c:pt>
                <c:pt idx="11">
                  <c:v>0.54979663167939441</c:v>
                </c:pt>
                <c:pt idx="12">
                  <c:v>0.60842110023009732</c:v>
                </c:pt>
                <c:pt idx="13">
                  <c:v>0.66279250943805279</c:v>
                </c:pt>
                <c:pt idx="14">
                  <c:v>0.71119740712960688</c:v>
                </c:pt>
                <c:pt idx="15">
                  <c:v>0.75490161888962437</c:v>
                </c:pt>
                <c:pt idx="16">
                  <c:v>0.79561296460164566</c:v>
                </c:pt>
                <c:pt idx="17">
                  <c:v>0.83259584966020239</c:v>
                </c:pt>
                <c:pt idx="18">
                  <c:v>0.86732763075340136</c:v>
                </c:pt>
                <c:pt idx="19">
                  <c:v>0.90352572049475555</c:v>
                </c:pt>
                <c:pt idx="20">
                  <c:v>0.93915232531753379</c:v>
                </c:pt>
                <c:pt idx="21">
                  <c:v>0.97491398561079567</c:v>
                </c:pt>
                <c:pt idx="22">
                  <c:v>1.0110186676790798</c:v>
                </c:pt>
                <c:pt idx="23">
                  <c:v>1.0449123773634725</c:v>
                </c:pt>
                <c:pt idx="24">
                  <c:v>1.0767866248140072</c:v>
                </c:pt>
                <c:pt idx="25">
                  <c:v>1.1066469571145774</c:v>
                </c:pt>
                <c:pt idx="26">
                  <c:v>1.1361334292424097</c:v>
                </c:pt>
                <c:pt idx="27">
                  <c:v>1.1638442141513399</c:v>
                </c:pt>
                <c:pt idx="28">
                  <c:v>1.1898553975696444</c:v>
                </c:pt>
                <c:pt idx="29">
                  <c:v>1.2190988548143036</c:v>
                </c:pt>
                <c:pt idx="30">
                  <c:v>1.2530286590217306</c:v>
                </c:pt>
                <c:pt idx="31">
                  <c:v>1.2897541172532574</c:v>
                </c:pt>
                <c:pt idx="32">
                  <c:v>1.328119228295388</c:v>
                </c:pt>
                <c:pt idx="33">
                  <c:v>1.3667240062393569</c:v>
                </c:pt>
                <c:pt idx="34">
                  <c:v>1.4008486056955411</c:v>
                </c:pt>
                <c:pt idx="35">
                  <c:v>1.4301959562015087</c:v>
                </c:pt>
                <c:pt idx="36">
                  <c:v>1.4556626816764704</c:v>
                </c:pt>
                <c:pt idx="37">
                  <c:v>1.4740368036490579</c:v>
                </c:pt>
                <c:pt idx="38">
                  <c:v>1.488605306684426</c:v>
                </c:pt>
                <c:pt idx="39">
                  <c:v>1.4999643898081676</c:v>
                </c:pt>
                <c:pt idx="40">
                  <c:v>1.5043113552534277</c:v>
                </c:pt>
                <c:pt idx="41">
                  <c:v>1.5048195325148264</c:v>
                </c:pt>
                <c:pt idx="42">
                  <c:v>1.5072695137556682</c:v>
                </c:pt>
                <c:pt idx="43">
                  <c:v>1.5087907105108556</c:v>
                </c:pt>
                <c:pt idx="44">
                  <c:v>1.5102883971487904</c:v>
                </c:pt>
                <c:pt idx="45">
                  <c:v>1.5075492613293968</c:v>
                </c:pt>
                <c:pt idx="46">
                  <c:v>1.5024124071767462</c:v>
                </c:pt>
                <c:pt idx="47">
                  <c:v>1.4980728550935731</c:v>
                </c:pt>
                <c:pt idx="48">
                  <c:v>1.4950207271011253</c:v>
                </c:pt>
                <c:pt idx="49">
                  <c:v>1.4975602419172078</c:v>
                </c:pt>
                <c:pt idx="50">
                  <c:v>1.5070141204687704</c:v>
                </c:pt>
                <c:pt idx="51">
                  <c:v>1.5163987727133041</c:v>
                </c:pt>
                <c:pt idx="52">
                  <c:v>1.5219966827172582</c:v>
                </c:pt>
                <c:pt idx="53">
                  <c:v>1.5243537270903125</c:v>
                </c:pt>
                <c:pt idx="54">
                  <c:v>1.5194107699013955</c:v>
                </c:pt>
                <c:pt idx="55">
                  <c:v>1.5117213114060308</c:v>
                </c:pt>
                <c:pt idx="56">
                  <c:v>1.5051673616449388</c:v>
                </c:pt>
                <c:pt idx="57">
                  <c:v>1.49415495548753</c:v>
                </c:pt>
                <c:pt idx="58">
                  <c:v>1.4796076115710945</c:v>
                </c:pt>
                <c:pt idx="59">
                  <c:v>1.4703592541287307</c:v>
                </c:pt>
                <c:pt idx="60">
                  <c:v>1.4659418995876612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C0-452A-9494-6FC669DA52F4}"/>
            </c:ext>
          </c:extLst>
        </c:ser>
        <c:ser>
          <c:idx val="3"/>
          <c:order val="1"/>
          <c:tx>
            <c:strRef>
              <c:f>DataFigures!$IA$6</c:f>
              <c:strCache>
                <c:ptCount val="1"/>
                <c:pt idx="0">
                  <c:v>1984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DataFigures!$IA$8:$IA$68</c:f>
              <c:numCache>
                <c:formatCode>0%</c:formatCode>
                <c:ptCount val="61"/>
                <c:pt idx="0">
                  <c:v>0.13095129993998689</c:v>
                </c:pt>
                <c:pt idx="1">
                  <c:v>0.1455428543270077</c:v>
                </c:pt>
                <c:pt idx="2">
                  <c:v>0.16215429515091154</c:v>
                </c:pt>
                <c:pt idx="3">
                  <c:v>0.18081493734642975</c:v>
                </c:pt>
                <c:pt idx="4">
                  <c:v>0.20170705734095148</c:v>
                </c:pt>
                <c:pt idx="5">
                  <c:v>0.22473235052889623</c:v>
                </c:pt>
                <c:pt idx="6">
                  <c:v>0.25235454185205985</c:v>
                </c:pt>
                <c:pt idx="7">
                  <c:v>0.28356071810448674</c:v>
                </c:pt>
                <c:pt idx="8">
                  <c:v>0.32076625038265044</c:v>
                </c:pt>
                <c:pt idx="9">
                  <c:v>0.36481283057621039</c:v>
                </c:pt>
                <c:pt idx="10">
                  <c:v>0.4135636056980852</c:v>
                </c:pt>
                <c:pt idx="11">
                  <c:v>0.46181637810720944</c:v>
                </c:pt>
                <c:pt idx="12">
                  <c:v>0.51041271837366731</c:v>
                </c:pt>
                <c:pt idx="13">
                  <c:v>0.56004914038741782</c:v>
                </c:pt>
                <c:pt idx="14">
                  <c:v>0.61138889671913388</c:v>
                </c:pt>
                <c:pt idx="15">
                  <c:v>0.66438638276013251</c:v>
                </c:pt>
                <c:pt idx="16">
                  <c:v>0.71745981486677235</c:v>
                </c:pt>
                <c:pt idx="17">
                  <c:v>0.77054164390768143</c:v>
                </c:pt>
                <c:pt idx="18">
                  <c:v>0.82304980108669112</c:v>
                </c:pt>
                <c:pt idx="19">
                  <c:v>0.87514881221596097</c:v>
                </c:pt>
                <c:pt idx="20">
                  <c:v>0.92632547994627312</c:v>
                </c:pt>
                <c:pt idx="21">
                  <c:v>0.97617865490809996</c:v>
                </c:pt>
                <c:pt idx="22">
                  <c:v>1.0229365817201765</c:v>
                </c:pt>
                <c:pt idx="23">
                  <c:v>1.0641115881029464</c:v>
                </c:pt>
                <c:pt idx="24">
                  <c:v>1.1026637961980792</c:v>
                </c:pt>
                <c:pt idx="25">
                  <c:v>1.1339071879160123</c:v>
                </c:pt>
                <c:pt idx="26">
                  <c:v>1.1588515841179696</c:v>
                </c:pt>
                <c:pt idx="27">
                  <c:v>1.1782449702503628</c:v>
                </c:pt>
                <c:pt idx="28">
                  <c:v>1.1984943326531392</c:v>
                </c:pt>
                <c:pt idx="29">
                  <c:v>1.2288994804547195</c:v>
                </c:pt>
                <c:pt idx="30">
                  <c:v>1.2705487422453463</c:v>
                </c:pt>
                <c:pt idx="31">
                  <c:v>1.3104324516603565</c:v>
                </c:pt>
                <c:pt idx="32">
                  <c:v>1.3476687816223862</c:v>
                </c:pt>
                <c:pt idx="33">
                  <c:v>1.385499326901817</c:v>
                </c:pt>
                <c:pt idx="34">
                  <c:v>1.4252427870248272</c:v>
                </c:pt>
                <c:pt idx="35">
                  <c:v>1.4615079930531001</c:v>
                </c:pt>
                <c:pt idx="36">
                  <c:v>1.4945116187485934</c:v>
                </c:pt>
                <c:pt idx="37">
                  <c:v>1.5219095778461957</c:v>
                </c:pt>
                <c:pt idx="38">
                  <c:v>1.5506313195031871</c:v>
                </c:pt>
                <c:pt idx="39">
                  <c:v>1.5840111854233683</c:v>
                </c:pt>
                <c:pt idx="40">
                  <c:v>1.6127677424195177</c:v>
                </c:pt>
                <c:pt idx="41">
                  <c:v>1.6364438929787948</c:v>
                </c:pt>
                <c:pt idx="42">
                  <c:v>1.6566985610308518</c:v>
                </c:pt>
                <c:pt idx="43">
                  <c:v>1.6661863840519389</c:v>
                </c:pt>
                <c:pt idx="44">
                  <c:v>1.6650788787499056</c:v>
                </c:pt>
                <c:pt idx="45">
                  <c:v>1.6522017770784474</c:v>
                </c:pt>
                <c:pt idx="46">
                  <c:v>1.6293746145275503</c:v>
                </c:pt>
                <c:pt idx="47">
                  <c:v>1.6126918484108945</c:v>
                </c:pt>
                <c:pt idx="48">
                  <c:v>1.6097687355450627</c:v>
                </c:pt>
                <c:pt idx="49">
                  <c:v>1.6093085704223291</c:v>
                </c:pt>
                <c:pt idx="50">
                  <c:v>1.6050006229599345</c:v>
                </c:pt>
                <c:pt idx="51">
                  <c:v>1.5983781881582744</c:v>
                </c:pt>
                <c:pt idx="52">
                  <c:v>1.5922095851940083</c:v>
                </c:pt>
                <c:pt idx="53">
                  <c:v>1.5847628237378624</c:v>
                </c:pt>
                <c:pt idx="54">
                  <c:v>1.5775121701119836</c:v>
                </c:pt>
                <c:pt idx="55">
                  <c:v>1.5639491280317592</c:v>
                </c:pt>
                <c:pt idx="56">
                  <c:v>1.5508442533838358</c:v>
                </c:pt>
                <c:pt idx="57">
                  <c:v>1.5489589233265237</c:v>
                </c:pt>
                <c:pt idx="58">
                  <c:v>1.5467958286028607</c:v>
                </c:pt>
                <c:pt idx="59">
                  <c:v>1.5460343339775771</c:v>
                </c:pt>
                <c:pt idx="60">
                  <c:v>1.5499234873102286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C0-452A-9494-6FC669DA52F4}"/>
            </c:ext>
          </c:extLst>
        </c:ser>
        <c:ser>
          <c:idx val="1"/>
          <c:order val="2"/>
          <c:tx>
            <c:strRef>
              <c:f>DataFigures!$IC$6</c:f>
              <c:strCache>
                <c:ptCount val="1"/>
                <c:pt idx="0">
                  <c:v>2000</c:v>
                </c:pt>
              </c:strCache>
            </c:strRef>
          </c:tx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DataFigures!$IC$8:$IC$68</c:f>
              <c:numCache>
                <c:formatCode>0%</c:formatCode>
                <c:ptCount val="61"/>
                <c:pt idx="0">
                  <c:v>5.61875177380987E-2</c:v>
                </c:pt>
                <c:pt idx="1">
                  <c:v>6.3385147723995824E-2</c:v>
                </c:pt>
                <c:pt idx="2">
                  <c:v>7.4730492967200815E-2</c:v>
                </c:pt>
                <c:pt idx="3">
                  <c:v>9.1389960718163882E-2</c:v>
                </c:pt>
                <c:pt idx="4">
                  <c:v>0.11714092077746591</c:v>
                </c:pt>
                <c:pt idx="5">
                  <c:v>0.14960625262925878</c:v>
                </c:pt>
                <c:pt idx="6">
                  <c:v>0.18500469885716594</c:v>
                </c:pt>
                <c:pt idx="7">
                  <c:v>0.22390037066288357</c:v>
                </c:pt>
                <c:pt idx="8">
                  <c:v>0.27067029472484522</c:v>
                </c:pt>
                <c:pt idx="9">
                  <c:v>0.32215561987596064</c:v>
                </c:pt>
                <c:pt idx="10">
                  <c:v>0.37858756903321356</c:v>
                </c:pt>
                <c:pt idx="11">
                  <c:v>0.43864878765264309</c:v>
                </c:pt>
                <c:pt idx="12">
                  <c:v>0.50098132935918105</c:v>
                </c:pt>
                <c:pt idx="13">
                  <c:v>0.56531302642373826</c:v>
                </c:pt>
                <c:pt idx="14">
                  <c:v>0.62749107916213942</c:v>
                </c:pt>
                <c:pt idx="15">
                  <c:v>0.68402784173008657</c:v>
                </c:pt>
                <c:pt idx="16">
                  <c:v>0.74069622901014731</c:v>
                </c:pt>
                <c:pt idx="17">
                  <c:v>0.8063056005780409</c:v>
                </c:pt>
                <c:pt idx="18">
                  <c:v>0.87389926630769066</c:v>
                </c:pt>
                <c:pt idx="19">
                  <c:v>0.93775028632954349</c:v>
                </c:pt>
                <c:pt idx="20">
                  <c:v>0.99500237188241525</c:v>
                </c:pt>
                <c:pt idx="21">
                  <c:v>1.0470087431006283</c:v>
                </c:pt>
                <c:pt idx="22">
                  <c:v>1.093603785847068</c:v>
                </c:pt>
                <c:pt idx="23">
                  <c:v>1.1339550006867096</c:v>
                </c:pt>
                <c:pt idx="24">
                  <c:v>1.1664354765694112</c:v>
                </c:pt>
                <c:pt idx="25">
                  <c:v>1.1982811793152925</c:v>
                </c:pt>
                <c:pt idx="26">
                  <c:v>1.2307978795936909</c:v>
                </c:pt>
                <c:pt idx="27">
                  <c:v>1.2604901292771615</c:v>
                </c:pt>
                <c:pt idx="28">
                  <c:v>1.2870492170718333</c:v>
                </c:pt>
                <c:pt idx="29">
                  <c:v>1.312577687677895</c:v>
                </c:pt>
                <c:pt idx="30">
                  <c:v>1.3415860266686532</c:v>
                </c:pt>
                <c:pt idx="31">
                  <c:v>1.3720145313094405</c:v>
                </c:pt>
                <c:pt idx="32">
                  <c:v>1.4088502753831276</c:v>
                </c:pt>
                <c:pt idx="33">
                  <c:v>1.4533445791423385</c:v>
                </c:pt>
                <c:pt idx="34">
                  <c:v>1.5038707365579267</c:v>
                </c:pt>
                <c:pt idx="35">
                  <c:v>1.5555942363842192</c:v>
                </c:pt>
                <c:pt idx="36">
                  <c:v>1.5980900289048718</c:v>
                </c:pt>
                <c:pt idx="37">
                  <c:v>1.6245633834672091</c:v>
                </c:pt>
                <c:pt idx="38">
                  <c:v>1.6364801018520245</c:v>
                </c:pt>
                <c:pt idx="39">
                  <c:v>1.6270578080703415</c:v>
                </c:pt>
                <c:pt idx="40">
                  <c:v>1.606171010246811</c:v>
                </c:pt>
                <c:pt idx="41">
                  <c:v>1.5783097200181877</c:v>
                </c:pt>
                <c:pt idx="42">
                  <c:v>1.5471326316786917</c:v>
                </c:pt>
                <c:pt idx="43">
                  <c:v>1.5149010868207757</c:v>
                </c:pt>
                <c:pt idx="44">
                  <c:v>1.4850671019524238</c:v>
                </c:pt>
                <c:pt idx="45">
                  <c:v>1.4498227824075187</c:v>
                </c:pt>
                <c:pt idx="46">
                  <c:v>1.4160230410631918</c:v>
                </c:pt>
                <c:pt idx="47">
                  <c:v>1.385269234819535</c:v>
                </c:pt>
                <c:pt idx="48">
                  <c:v>1.3560541166817719</c:v>
                </c:pt>
                <c:pt idx="49">
                  <c:v>1.3297568800426611</c:v>
                </c:pt>
                <c:pt idx="50">
                  <c:v>1.3102089840823665</c:v>
                </c:pt>
                <c:pt idx="51">
                  <c:v>1.2928604389230298</c:v>
                </c:pt>
                <c:pt idx="52">
                  <c:v>1.281914310236715</c:v>
                </c:pt>
                <c:pt idx="53">
                  <c:v>1.2780232383516574</c:v>
                </c:pt>
                <c:pt idx="54">
                  <c:v>1.2816382427997981</c:v>
                </c:pt>
                <c:pt idx="55">
                  <c:v>1.2937865345017552</c:v>
                </c:pt>
                <c:pt idx="56">
                  <c:v>1.3125839895641693</c:v>
                </c:pt>
                <c:pt idx="57">
                  <c:v>1.3454825747380807</c:v>
                </c:pt>
                <c:pt idx="58">
                  <c:v>1.3990519662853662</c:v>
                </c:pt>
                <c:pt idx="59">
                  <c:v>1.4315295410458289</c:v>
                </c:pt>
                <c:pt idx="60">
                  <c:v>1.4548000932587593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C0-452A-9494-6FC669DA52F4}"/>
            </c:ext>
          </c:extLst>
        </c:ser>
        <c:ser>
          <c:idx val="2"/>
          <c:order val="3"/>
          <c:tx>
            <c:strRef>
              <c:f>DataFigures!$ID$6</c:f>
              <c:strCache>
                <c:ptCount val="1"/>
                <c:pt idx="0">
                  <c:v>2012</c:v>
                </c:pt>
              </c:strCache>
            </c:strRef>
          </c:tx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DataFigures!$HM$8:$HM$68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DataFigures!$ID$8:$ID$68</c:f>
              <c:numCache>
                <c:formatCode>0%</c:formatCode>
                <c:ptCount val="61"/>
                <c:pt idx="0">
                  <c:v>4.6626491218282433E-2</c:v>
                </c:pt>
                <c:pt idx="1">
                  <c:v>5.8607651613427625E-2</c:v>
                </c:pt>
                <c:pt idx="2">
                  <c:v>7.466104685538559E-2</c:v>
                </c:pt>
                <c:pt idx="3">
                  <c:v>9.7646645876491647E-2</c:v>
                </c:pt>
                <c:pt idx="4">
                  <c:v>0.12594271711428712</c:v>
                </c:pt>
                <c:pt idx="5">
                  <c:v>0.16262810213962797</c:v>
                </c:pt>
                <c:pt idx="6">
                  <c:v>0.20385588544686847</c:v>
                </c:pt>
                <c:pt idx="7">
                  <c:v>0.25285507264455637</c:v>
                </c:pt>
                <c:pt idx="8">
                  <c:v>0.30667228983657274</c:v>
                </c:pt>
                <c:pt idx="9">
                  <c:v>0.36187251502475615</c:v>
                </c:pt>
                <c:pt idx="10">
                  <c:v>0.41428588937016408</c:v>
                </c:pt>
                <c:pt idx="11">
                  <c:v>0.4697726630718338</c:v>
                </c:pt>
                <c:pt idx="12">
                  <c:v>0.52258900902235295</c:v>
                </c:pt>
                <c:pt idx="13">
                  <c:v>0.57469275258842001</c:v>
                </c:pt>
                <c:pt idx="14">
                  <c:v>0.62370002659080181</c:v>
                </c:pt>
                <c:pt idx="15">
                  <c:v>0.6708285874473221</c:v>
                </c:pt>
                <c:pt idx="16">
                  <c:v>0.71623450072777017</c:v>
                </c:pt>
                <c:pt idx="17">
                  <c:v>0.76644427856913067</c:v>
                </c:pt>
                <c:pt idx="18">
                  <c:v>0.81546787008285204</c:v>
                </c:pt>
                <c:pt idx="19">
                  <c:v>0.86413832154178871</c:v>
                </c:pt>
                <c:pt idx="20">
                  <c:v>0.90673686057441005</c:v>
                </c:pt>
                <c:pt idx="21">
                  <c:v>0.95113084492094369</c:v>
                </c:pt>
                <c:pt idx="22">
                  <c:v>0.99208881776819402</c:v>
                </c:pt>
                <c:pt idx="23">
                  <c:v>1.0317032623232636</c:v>
                </c:pt>
                <c:pt idx="24">
                  <c:v>1.070691391938956</c:v>
                </c:pt>
                <c:pt idx="25">
                  <c:v>1.1030286954450763</c:v>
                </c:pt>
                <c:pt idx="26">
                  <c:v>1.1434342372472974</c:v>
                </c:pt>
                <c:pt idx="27">
                  <c:v>1.1872366936443377</c:v>
                </c:pt>
                <c:pt idx="28">
                  <c:v>1.2262289724790441</c:v>
                </c:pt>
                <c:pt idx="29">
                  <c:v>1.262638415960595</c:v>
                </c:pt>
                <c:pt idx="30">
                  <c:v>1.2919508575549683</c:v>
                </c:pt>
                <c:pt idx="31">
                  <c:v>1.318729267340778</c:v>
                </c:pt>
                <c:pt idx="32">
                  <c:v>1.346936457522915</c:v>
                </c:pt>
                <c:pt idx="33">
                  <c:v>1.3779222616949884</c:v>
                </c:pt>
                <c:pt idx="34">
                  <c:v>1.4095950229045864</c:v>
                </c:pt>
                <c:pt idx="35">
                  <c:v>1.432294633161509</c:v>
                </c:pt>
                <c:pt idx="36">
                  <c:v>1.4573102409041816</c:v>
                </c:pt>
                <c:pt idx="37">
                  <c:v>1.4806319179213856</c:v>
                </c:pt>
                <c:pt idx="38">
                  <c:v>1.4923572341474101</c:v>
                </c:pt>
                <c:pt idx="39">
                  <c:v>1.4943519471032238</c:v>
                </c:pt>
                <c:pt idx="40">
                  <c:v>1.4892008151916998</c:v>
                </c:pt>
                <c:pt idx="41">
                  <c:v>1.4762231274942084</c:v>
                </c:pt>
                <c:pt idx="42">
                  <c:v>1.463230541350893</c:v>
                </c:pt>
                <c:pt idx="43">
                  <c:v>1.4550975293865269</c:v>
                </c:pt>
                <c:pt idx="44">
                  <c:v>1.4521079068884233</c:v>
                </c:pt>
                <c:pt idx="45">
                  <c:v>1.4501062144994807</c:v>
                </c:pt>
                <c:pt idx="46">
                  <c:v>1.4454175755710221</c:v>
                </c:pt>
                <c:pt idx="47">
                  <c:v>1.4414057617957499</c:v>
                </c:pt>
                <c:pt idx="48">
                  <c:v>1.4295988136506417</c:v>
                </c:pt>
                <c:pt idx="49">
                  <c:v>1.4083792245443481</c:v>
                </c:pt>
                <c:pt idx="50">
                  <c:v>1.388830599554987</c:v>
                </c:pt>
                <c:pt idx="51">
                  <c:v>1.3678776692726122</c:v>
                </c:pt>
                <c:pt idx="52">
                  <c:v>1.3403058041906288</c:v>
                </c:pt>
                <c:pt idx="53">
                  <c:v>1.3078665670179876</c:v>
                </c:pt>
                <c:pt idx="54">
                  <c:v>1.2807796171499997</c:v>
                </c:pt>
                <c:pt idx="55">
                  <c:v>1.2591945534376687</c:v>
                </c:pt>
                <c:pt idx="56">
                  <c:v>1.2386564505542008</c:v>
                </c:pt>
                <c:pt idx="57">
                  <c:v>1.1983492134734317</c:v>
                </c:pt>
                <c:pt idx="58">
                  <c:v>1.1768378868725549</c:v>
                </c:pt>
                <c:pt idx="59">
                  <c:v>1.1611605863908723</c:v>
                </c:pt>
                <c:pt idx="60">
                  <c:v>1.1515586982308426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C0-452A-9494-6FC669DA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5872"/>
        <c:axId val="44817792"/>
      </c:lineChart>
      <c:catAx>
        <c:axId val="448158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8177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4817792"/>
        <c:scaling>
          <c:orientation val="minMax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Average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capital income by age (% average capital income 20+)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498948796078514E-3"/>
              <c:y val="7.8865021579415551E-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8158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56943896952288819"/>
          <c:y val="0.40377886864560342"/>
          <c:w val="0.16443952362734432"/>
          <c:h val="0.3750543603597667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19: </a:t>
            </a:r>
            <a:r>
              <a:rPr lang="fr-FR"/>
              <a:t>Income concentration</a:t>
            </a:r>
            <a:r>
              <a:rPr lang="fr-FR" baseline="0"/>
              <a:t> </a:t>
            </a:r>
            <a:r>
              <a:rPr lang="fr-FR"/>
              <a:t>by age group, France 1970-2012 </a:t>
            </a:r>
          </a:p>
        </c:rich>
      </c:tx>
      <c:layout>
        <c:manualLayout>
          <c:xMode val="edge"/>
          <c:yMode val="edge"/>
          <c:x val="0.1726657216755294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499337248402E-2"/>
          <c:y val="4.9876946276024438E-2"/>
          <c:w val="0.87710302934541207"/>
          <c:h val="0.81370107076696385"/>
        </c:manualLayout>
      </c:layout>
      <c:lineChart>
        <c:grouping val="standard"/>
        <c:varyColors val="0"/>
        <c:ser>
          <c:idx val="0"/>
          <c:order val="0"/>
          <c:tx>
            <c:v>Top 10% (all ages)</c:v>
          </c:tx>
          <c:spPr>
            <a:ln w="635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DataFigures!$AQ$82:$AQ$124</c:f>
              <c:numCache>
                <c:formatCode>0%</c:formatCode>
                <c:ptCount val="43"/>
                <c:pt idx="0">
                  <c:v>0.34210222959518433</c:v>
                </c:pt>
                <c:pt idx="1">
                  <c:v>0.34018602967262268</c:v>
                </c:pt>
                <c:pt idx="2">
                  <c:v>0.33615595102310181</c:v>
                </c:pt>
                <c:pt idx="3">
                  <c:v>0.34136134386062622</c:v>
                </c:pt>
                <c:pt idx="4">
                  <c:v>0.33295139670372009</c:v>
                </c:pt>
                <c:pt idx="5">
                  <c:v>0.33273038268089294</c:v>
                </c:pt>
                <c:pt idx="6">
                  <c:v>0.33025664091110229</c:v>
                </c:pt>
                <c:pt idx="7">
                  <c:v>0.31419423222541809</c:v>
                </c:pt>
                <c:pt idx="8">
                  <c:v>0.31139469146728516</c:v>
                </c:pt>
                <c:pt idx="9">
                  <c:v>0.31570827960968018</c:v>
                </c:pt>
                <c:pt idx="10">
                  <c:v>0.30988854169845581</c:v>
                </c:pt>
                <c:pt idx="11">
                  <c:v>0.30689170956611633</c:v>
                </c:pt>
                <c:pt idx="12">
                  <c:v>0.29945990443229675</c:v>
                </c:pt>
                <c:pt idx="13">
                  <c:v>0.30169790983200073</c:v>
                </c:pt>
                <c:pt idx="14">
                  <c:v>0.30325156450271606</c:v>
                </c:pt>
                <c:pt idx="15">
                  <c:v>0.31094852089881897</c:v>
                </c:pt>
                <c:pt idx="16">
                  <c:v>0.31957146525382996</c:v>
                </c:pt>
                <c:pt idx="17">
                  <c:v>0.32832926511764526</c:v>
                </c:pt>
                <c:pt idx="18">
                  <c:v>0.33563140034675598</c:v>
                </c:pt>
                <c:pt idx="19">
                  <c:v>0.33691000938415527</c:v>
                </c:pt>
                <c:pt idx="20">
                  <c:v>0.33329480886459351</c:v>
                </c:pt>
                <c:pt idx="21">
                  <c:v>0.33192923665046692</c:v>
                </c:pt>
                <c:pt idx="22">
                  <c:v>0.32683458924293518</c:v>
                </c:pt>
                <c:pt idx="23">
                  <c:v>0.32972455024719238</c:v>
                </c:pt>
                <c:pt idx="24">
                  <c:v>0.32811620831489563</c:v>
                </c:pt>
                <c:pt idx="25">
                  <c:v>0.32589352130889893</c:v>
                </c:pt>
                <c:pt idx="26">
                  <c:v>0.33022633194923401</c:v>
                </c:pt>
                <c:pt idx="27">
                  <c:v>0.33334729075431824</c:v>
                </c:pt>
                <c:pt idx="28">
                  <c:v>0.33585852384567261</c:v>
                </c:pt>
                <c:pt idx="29">
                  <c:v>0.33646884560585022</c:v>
                </c:pt>
                <c:pt idx="30">
                  <c:v>0.34058529138565063</c:v>
                </c:pt>
                <c:pt idx="31">
                  <c:v>0.34340500831604004</c:v>
                </c:pt>
                <c:pt idx="32">
                  <c:v>0.33623400330543518</c:v>
                </c:pt>
                <c:pt idx="33">
                  <c:v>0.3360389769077301</c:v>
                </c:pt>
                <c:pt idx="34">
                  <c:v>0.33907976746559143</c:v>
                </c:pt>
                <c:pt idx="35">
                  <c:v>0.33678248524665833</c:v>
                </c:pt>
                <c:pt idx="36">
                  <c:v>0.33721807599067688</c:v>
                </c:pt>
                <c:pt idx="37">
                  <c:v>0.34601250290870667</c:v>
                </c:pt>
                <c:pt idx="38">
                  <c:v>0.34257248044013977</c:v>
                </c:pt>
                <c:pt idx="39">
                  <c:v>0.3235701322555542</c:v>
                </c:pt>
                <c:pt idx="40">
                  <c:v>0.32657784223556519</c:v>
                </c:pt>
                <c:pt idx="41">
                  <c:v>0.33654263615608215</c:v>
                </c:pt>
                <c:pt idx="42">
                  <c:v>0.32960525155067444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CA6-44DC-B1D4-6D6613CEB071}"/>
            </c:ext>
          </c:extLst>
        </c:ser>
        <c:ser>
          <c:idx val="1"/>
          <c:order val="1"/>
          <c:tx>
            <c:v>Middle 40% (all ages)</c:v>
          </c:tx>
          <c:spPr>
            <a:ln w="63500">
              <a:solidFill>
                <a:schemeClr val="accent2"/>
              </a:solidFill>
            </a:ln>
          </c:spPr>
          <c:marker>
            <c:symbol val="none"/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DataFigures!$AP$82:$AP$124</c:f>
              <c:numCache>
                <c:formatCode>0%</c:formatCode>
                <c:ptCount val="43"/>
                <c:pt idx="0">
                  <c:v>0.46774047613143921</c:v>
                </c:pt>
                <c:pt idx="1">
                  <c:v>0.46600586175918579</c:v>
                </c:pt>
                <c:pt idx="2">
                  <c:v>0.46191111207008362</c:v>
                </c:pt>
                <c:pt idx="3">
                  <c:v>0.4579194188117981</c:v>
                </c:pt>
                <c:pt idx="4">
                  <c:v>0.46037271618843079</c:v>
                </c:pt>
                <c:pt idx="5">
                  <c:v>0.45724004507064819</c:v>
                </c:pt>
                <c:pt idx="6">
                  <c:v>0.45922043919563293</c:v>
                </c:pt>
                <c:pt idx="7">
                  <c:v>0.46570879220962524</c:v>
                </c:pt>
                <c:pt idx="8">
                  <c:v>0.464863121509552</c:v>
                </c:pt>
                <c:pt idx="9">
                  <c:v>0.46043896675109863</c:v>
                </c:pt>
                <c:pt idx="10">
                  <c:v>0.46302664279937744</c:v>
                </c:pt>
                <c:pt idx="11">
                  <c:v>0.46537691354751587</c:v>
                </c:pt>
                <c:pt idx="12">
                  <c:v>0.47028809785842896</c:v>
                </c:pt>
                <c:pt idx="13">
                  <c:v>0.47516947984695435</c:v>
                </c:pt>
                <c:pt idx="14">
                  <c:v>0.47144216299057007</c:v>
                </c:pt>
                <c:pt idx="15">
                  <c:v>0.46836894750595093</c:v>
                </c:pt>
                <c:pt idx="16">
                  <c:v>0.4635772705078125</c:v>
                </c:pt>
                <c:pt idx="17">
                  <c:v>0.457955002784729</c:v>
                </c:pt>
                <c:pt idx="18">
                  <c:v>0.45507001876831055</c:v>
                </c:pt>
                <c:pt idx="19">
                  <c:v>0.4558250904083252</c:v>
                </c:pt>
                <c:pt idx="20">
                  <c:v>0.45986461639404297</c:v>
                </c:pt>
                <c:pt idx="21">
                  <c:v>0.45826071500778198</c:v>
                </c:pt>
                <c:pt idx="22">
                  <c:v>0.46312004327774048</c:v>
                </c:pt>
                <c:pt idx="23">
                  <c:v>0.46444433927536011</c:v>
                </c:pt>
                <c:pt idx="24">
                  <c:v>0.46650296449661255</c:v>
                </c:pt>
                <c:pt idx="25">
                  <c:v>0.47053235769271851</c:v>
                </c:pt>
                <c:pt idx="26">
                  <c:v>0.46162933111190796</c:v>
                </c:pt>
                <c:pt idx="27">
                  <c:v>0.45913326740264893</c:v>
                </c:pt>
                <c:pt idx="28">
                  <c:v>0.45568543672561646</c:v>
                </c:pt>
                <c:pt idx="29">
                  <c:v>0.45405396819114685</c:v>
                </c:pt>
                <c:pt idx="30">
                  <c:v>0.4480341374874115</c:v>
                </c:pt>
                <c:pt idx="31">
                  <c:v>0.44500970840454102</c:v>
                </c:pt>
                <c:pt idx="32">
                  <c:v>0.44573861360549927</c:v>
                </c:pt>
                <c:pt idx="33">
                  <c:v>0.44430023431777954</c:v>
                </c:pt>
                <c:pt idx="34">
                  <c:v>0.44274455308914185</c:v>
                </c:pt>
                <c:pt idx="35">
                  <c:v>0.44395363330841064</c:v>
                </c:pt>
                <c:pt idx="36">
                  <c:v>0.44326183199882507</c:v>
                </c:pt>
                <c:pt idx="37">
                  <c:v>0.43709909915924072</c:v>
                </c:pt>
                <c:pt idx="38">
                  <c:v>0.43868345022201538</c:v>
                </c:pt>
                <c:pt idx="39">
                  <c:v>0.44964790344238281</c:v>
                </c:pt>
                <c:pt idx="40">
                  <c:v>0.45117846131324768</c:v>
                </c:pt>
                <c:pt idx="41">
                  <c:v>0.44512301683425903</c:v>
                </c:pt>
                <c:pt idx="42">
                  <c:v>0.44838261604309082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A6-44DC-B1D4-6D6613CEB071}"/>
            </c:ext>
          </c:extLst>
        </c:ser>
        <c:ser>
          <c:idx val="2"/>
          <c:order val="2"/>
          <c:tx>
            <c:v>Bottom 50% (all ages)</c:v>
          </c:tx>
          <c:spPr>
            <a:ln w="63500"/>
          </c:spPr>
          <c:marker>
            <c:symbol val="none"/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DataFigures!$AO$82:$AO$124</c:f>
              <c:numCache>
                <c:formatCode>0%</c:formatCode>
                <c:ptCount val="43"/>
                <c:pt idx="0">
                  <c:v>0.19015729427337646</c:v>
                </c:pt>
                <c:pt idx="1">
                  <c:v>0.19380810856819153</c:v>
                </c:pt>
                <c:pt idx="2">
                  <c:v>0.20193293690681458</c:v>
                </c:pt>
                <c:pt idx="3">
                  <c:v>0.20071923732757568</c:v>
                </c:pt>
                <c:pt idx="4">
                  <c:v>0.20667588710784912</c:v>
                </c:pt>
                <c:pt idx="5">
                  <c:v>0.21002958714962006</c:v>
                </c:pt>
                <c:pt idx="6">
                  <c:v>0.21052291989326477</c:v>
                </c:pt>
                <c:pt idx="7">
                  <c:v>0.22009699046611786</c:v>
                </c:pt>
                <c:pt idx="8">
                  <c:v>0.22374218702316284</c:v>
                </c:pt>
                <c:pt idx="9">
                  <c:v>0.22385276854038239</c:v>
                </c:pt>
                <c:pt idx="10">
                  <c:v>0.22708481550216675</c:v>
                </c:pt>
                <c:pt idx="11">
                  <c:v>0.22773139178752899</c:v>
                </c:pt>
                <c:pt idx="12">
                  <c:v>0.2302519828081131</c:v>
                </c:pt>
                <c:pt idx="13">
                  <c:v>0.22313259541988373</c:v>
                </c:pt>
                <c:pt idx="14">
                  <c:v>0.22530625760555267</c:v>
                </c:pt>
                <c:pt idx="15">
                  <c:v>0.22068251669406891</c:v>
                </c:pt>
                <c:pt idx="16">
                  <c:v>0.21685127913951874</c:v>
                </c:pt>
                <c:pt idx="17">
                  <c:v>0.21371574699878693</c:v>
                </c:pt>
                <c:pt idx="18">
                  <c:v>0.20929856598377228</c:v>
                </c:pt>
                <c:pt idx="19">
                  <c:v>0.20726488530635834</c:v>
                </c:pt>
                <c:pt idx="20">
                  <c:v>0.20684058964252472</c:v>
                </c:pt>
                <c:pt idx="21">
                  <c:v>0.20981006324291229</c:v>
                </c:pt>
                <c:pt idx="22">
                  <c:v>0.21004535257816315</c:v>
                </c:pt>
                <c:pt idx="23">
                  <c:v>0.20583111047744751</c:v>
                </c:pt>
                <c:pt idx="24">
                  <c:v>0.20538081228733063</c:v>
                </c:pt>
                <c:pt idx="25">
                  <c:v>0.20357413589954376</c:v>
                </c:pt>
                <c:pt idx="26">
                  <c:v>0.20814433693885803</c:v>
                </c:pt>
                <c:pt idx="27">
                  <c:v>0.20751945674419403</c:v>
                </c:pt>
                <c:pt idx="28">
                  <c:v>0.20845603942871094</c:v>
                </c:pt>
                <c:pt idx="29">
                  <c:v>0.20947718620300293</c:v>
                </c:pt>
                <c:pt idx="30">
                  <c:v>0.21138057112693787</c:v>
                </c:pt>
                <c:pt idx="31">
                  <c:v>0.21158528327941895</c:v>
                </c:pt>
                <c:pt idx="32">
                  <c:v>0.21802736818790436</c:v>
                </c:pt>
                <c:pt idx="33">
                  <c:v>0.21966078877449036</c:v>
                </c:pt>
                <c:pt idx="34">
                  <c:v>0.21817569434642792</c:v>
                </c:pt>
                <c:pt idx="35">
                  <c:v>0.21926388144493103</c:v>
                </c:pt>
                <c:pt idx="36">
                  <c:v>0.21952009201049805</c:v>
                </c:pt>
                <c:pt idx="37">
                  <c:v>0.21688838303089142</c:v>
                </c:pt>
                <c:pt idx="38">
                  <c:v>0.21874405443668365</c:v>
                </c:pt>
                <c:pt idx="39">
                  <c:v>0.22678197920322418</c:v>
                </c:pt>
                <c:pt idx="40">
                  <c:v>0.22224369645118713</c:v>
                </c:pt>
                <c:pt idx="41">
                  <c:v>0.21833433210849762</c:v>
                </c:pt>
                <c:pt idx="42">
                  <c:v>0.22201213240623474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A6-44DC-B1D4-6D6613CEB071}"/>
            </c:ext>
          </c:extLst>
        </c:ser>
        <c:ser>
          <c:idx val="3"/>
          <c:order val="3"/>
          <c:tx>
            <c:v>Top 10% (20-39-yr)</c:v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DataFigures!$IG$82:$IG$124</c:f>
              <c:numCache>
                <c:formatCode>0%</c:formatCode>
                <c:ptCount val="43"/>
                <c:pt idx="0">
                  <c:v>0.30045515298843384</c:v>
                </c:pt>
                <c:pt idx="5">
                  <c:v>0.27583169937133789</c:v>
                </c:pt>
                <c:pt idx="9">
                  <c:v>0.27752155065536499</c:v>
                </c:pt>
                <c:pt idx="14">
                  <c:v>0.28116387128829956</c:v>
                </c:pt>
                <c:pt idx="18">
                  <c:v>0.29463431239128113</c:v>
                </c:pt>
                <c:pt idx="20">
                  <c:v>0.30606582760810852</c:v>
                </c:pt>
                <c:pt idx="21">
                  <c:v>0.29466485977172852</c:v>
                </c:pt>
                <c:pt idx="22">
                  <c:v>0.30904778838157654</c:v>
                </c:pt>
                <c:pt idx="23">
                  <c:v>0.3001818060874939</c:v>
                </c:pt>
                <c:pt idx="24">
                  <c:v>0.30279335379600525</c:v>
                </c:pt>
                <c:pt idx="25">
                  <c:v>0.30434942245483398</c:v>
                </c:pt>
                <c:pt idx="26">
                  <c:v>0.31029021739959717</c:v>
                </c:pt>
                <c:pt idx="27">
                  <c:v>0.31025359034538269</c:v>
                </c:pt>
                <c:pt idx="28">
                  <c:v>0.31316918134689331</c:v>
                </c:pt>
                <c:pt idx="29">
                  <c:v>0.31512489914894104</c:v>
                </c:pt>
                <c:pt idx="30">
                  <c:v>0.32119837403297424</c:v>
                </c:pt>
                <c:pt idx="31">
                  <c:v>0.31891655921936035</c:v>
                </c:pt>
                <c:pt idx="32">
                  <c:v>0.30857786536216736</c:v>
                </c:pt>
                <c:pt idx="33">
                  <c:v>0.3066847026348114</c:v>
                </c:pt>
                <c:pt idx="34">
                  <c:v>0.3094961941242218</c:v>
                </c:pt>
                <c:pt idx="35">
                  <c:v>0.30424836277961731</c:v>
                </c:pt>
                <c:pt idx="36">
                  <c:v>0.30759158730506897</c:v>
                </c:pt>
                <c:pt idx="37">
                  <c:v>0.30950316786766052</c:v>
                </c:pt>
                <c:pt idx="38">
                  <c:v>0.30451506376266479</c:v>
                </c:pt>
                <c:pt idx="39">
                  <c:v>0.29580700397491455</c:v>
                </c:pt>
                <c:pt idx="40">
                  <c:v>0.29926633834838867</c:v>
                </c:pt>
                <c:pt idx="41">
                  <c:v>0.2971058189868927</c:v>
                </c:pt>
                <c:pt idx="42">
                  <c:v>0.29424834251403809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A6-44DC-B1D4-6D6613CEB071}"/>
            </c:ext>
          </c:extLst>
        </c:ser>
        <c:ser>
          <c:idx val="7"/>
          <c:order val="4"/>
          <c:tx>
            <c:v>Middle 40% (20-39-yr)</c:v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DataFigures!$IF$82:$IF$124</c:f>
              <c:numCache>
                <c:formatCode>0%</c:formatCode>
                <c:ptCount val="43"/>
                <c:pt idx="0">
                  <c:v>0.50369260994570597</c:v>
                </c:pt>
                <c:pt idx="5">
                  <c:v>0.49578523865333307</c:v>
                </c:pt>
                <c:pt idx="9">
                  <c:v>0.50332134675210283</c:v>
                </c:pt>
                <c:pt idx="14">
                  <c:v>0.51182781213228912</c:v>
                </c:pt>
                <c:pt idx="18">
                  <c:v>0.48463604889200346</c:v>
                </c:pt>
                <c:pt idx="20">
                  <c:v>0.4831374036747359</c:v>
                </c:pt>
                <c:pt idx="21">
                  <c:v>0.49642735084453166</c:v>
                </c:pt>
                <c:pt idx="22">
                  <c:v>0.48486327245916538</c:v>
                </c:pt>
                <c:pt idx="23">
                  <c:v>0.49248070785458298</c:v>
                </c:pt>
                <c:pt idx="24">
                  <c:v>0.49668073386297801</c:v>
                </c:pt>
                <c:pt idx="25">
                  <c:v>0.49756845499395103</c:v>
                </c:pt>
                <c:pt idx="26">
                  <c:v>0.49427194420486098</c:v>
                </c:pt>
                <c:pt idx="27">
                  <c:v>0.49310400218056699</c:v>
                </c:pt>
                <c:pt idx="28">
                  <c:v>0.48926229822626599</c:v>
                </c:pt>
                <c:pt idx="29">
                  <c:v>0.49129205491950001</c:v>
                </c:pt>
                <c:pt idx="30">
                  <c:v>0.48888680627457598</c:v>
                </c:pt>
                <c:pt idx="31">
                  <c:v>0.48086488379652198</c:v>
                </c:pt>
                <c:pt idx="32">
                  <c:v>0.48405951227247501</c:v>
                </c:pt>
                <c:pt idx="33">
                  <c:v>0.49266089869889201</c:v>
                </c:pt>
                <c:pt idx="34">
                  <c:v>0.48794133187205002</c:v>
                </c:pt>
                <c:pt idx="35">
                  <c:v>0.49225151882058599</c:v>
                </c:pt>
                <c:pt idx="36">
                  <c:v>0.49267761226634998</c:v>
                </c:pt>
                <c:pt idx="37">
                  <c:v>0.49079421981716997</c:v>
                </c:pt>
                <c:pt idx="38">
                  <c:v>0.493886177259447</c:v>
                </c:pt>
                <c:pt idx="39">
                  <c:v>0.50829533805187899</c:v>
                </c:pt>
                <c:pt idx="40">
                  <c:v>0.50650041695201697</c:v>
                </c:pt>
                <c:pt idx="41">
                  <c:v>0.50514494620867501</c:v>
                </c:pt>
                <c:pt idx="42">
                  <c:v>0.50818980396704505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CA6-44DC-B1D4-6D6613CEB071}"/>
            </c:ext>
          </c:extLst>
        </c:ser>
        <c:ser>
          <c:idx val="9"/>
          <c:order val="5"/>
          <c:tx>
            <c:v>Bottom 50% (20-39-yr)</c:v>
          </c:tx>
          <c:spPr>
            <a:ln>
              <a:solidFill>
                <a:schemeClr val="accent3">
                  <a:shade val="76000"/>
                  <a:shade val="95000"/>
                  <a:satMod val="10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DataFigures!$IE$82:$IE$124</c:f>
              <c:numCache>
                <c:formatCode>0%</c:formatCode>
                <c:ptCount val="43"/>
                <c:pt idx="0">
                  <c:v>0.19585221881441717</c:v>
                </c:pt>
                <c:pt idx="5">
                  <c:v>0.22838306041356563</c:v>
                </c:pt>
                <c:pt idx="9">
                  <c:v>0.21915707020173111</c:v>
                </c:pt>
                <c:pt idx="14">
                  <c:v>0.20700828080937356</c:v>
                </c:pt>
                <c:pt idx="18">
                  <c:v>0.2207296035830931</c:v>
                </c:pt>
                <c:pt idx="20">
                  <c:v>0.21079676696327265</c:v>
                </c:pt>
                <c:pt idx="21">
                  <c:v>0.2089077881240464</c:v>
                </c:pt>
                <c:pt idx="22">
                  <c:v>0.20608894056455387</c:v>
                </c:pt>
                <c:pt idx="23">
                  <c:v>0.2073374860562425</c:v>
                </c:pt>
                <c:pt idx="24">
                  <c:v>0.20052591062135036</c:v>
                </c:pt>
                <c:pt idx="25">
                  <c:v>0.19808211238467882</c:v>
                </c:pt>
                <c:pt idx="26">
                  <c:v>0.19543785311823739</c:v>
                </c:pt>
                <c:pt idx="27">
                  <c:v>0.19664245544874664</c:v>
                </c:pt>
                <c:pt idx="28">
                  <c:v>0.19756855093090492</c:v>
                </c:pt>
                <c:pt idx="29">
                  <c:v>0.19358307296058655</c:v>
                </c:pt>
                <c:pt idx="30">
                  <c:v>0.18991481837129598</c:v>
                </c:pt>
                <c:pt idx="31">
                  <c:v>0.20021856039998998</c:v>
                </c:pt>
                <c:pt idx="32">
                  <c:v>0.20736267169994685</c:v>
                </c:pt>
                <c:pt idx="33">
                  <c:v>0.20065441296731884</c:v>
                </c:pt>
                <c:pt idx="34">
                  <c:v>0.20256246857848492</c:v>
                </c:pt>
                <c:pt idx="35">
                  <c:v>0.20350012894143962</c:v>
                </c:pt>
                <c:pt idx="36">
                  <c:v>0.19973077930791197</c:v>
                </c:pt>
                <c:pt idx="37">
                  <c:v>0.19970260781555646</c:v>
                </c:pt>
                <c:pt idx="38">
                  <c:v>0.20159872675893387</c:v>
                </c:pt>
                <c:pt idx="39">
                  <c:v>0.19589768246987346</c:v>
                </c:pt>
                <c:pt idx="40">
                  <c:v>0.19423323763234393</c:v>
                </c:pt>
                <c:pt idx="41">
                  <c:v>0.19774919121000908</c:v>
                </c:pt>
                <c:pt idx="42">
                  <c:v>0.19756185374115498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CA6-44DC-B1D4-6D6613CEB071}"/>
            </c:ext>
          </c:extLst>
        </c:ser>
        <c:ser>
          <c:idx val="4"/>
          <c:order val="6"/>
          <c:tx>
            <c:v>Top 10% (40-59-yr)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DataFigures!$IL$82:$IL$124</c:f>
              <c:numCache>
                <c:formatCode>0%</c:formatCode>
                <c:ptCount val="43"/>
                <c:pt idx="0">
                  <c:v>0.34160417318344116</c:v>
                </c:pt>
                <c:pt idx="5">
                  <c:v>0.33159121870994568</c:v>
                </c:pt>
                <c:pt idx="9">
                  <c:v>0.30542290210723877</c:v>
                </c:pt>
                <c:pt idx="14">
                  <c:v>0.30434903502464294</c:v>
                </c:pt>
                <c:pt idx="18">
                  <c:v>0.33727163076400757</c:v>
                </c:pt>
                <c:pt idx="20">
                  <c:v>0.33155232667922974</c:v>
                </c:pt>
                <c:pt idx="21">
                  <c:v>0.32606661319732666</c:v>
                </c:pt>
                <c:pt idx="22">
                  <c:v>0.31775274872779846</c:v>
                </c:pt>
                <c:pt idx="23">
                  <c:v>0.3234078586101532</c:v>
                </c:pt>
                <c:pt idx="24">
                  <c:v>0.32661062479019165</c:v>
                </c:pt>
                <c:pt idx="25">
                  <c:v>0.3264470100402832</c:v>
                </c:pt>
                <c:pt idx="26">
                  <c:v>0.33662322163581848</c:v>
                </c:pt>
                <c:pt idx="27">
                  <c:v>0.34036871790885925</c:v>
                </c:pt>
                <c:pt idx="28">
                  <c:v>0.34627246856689453</c:v>
                </c:pt>
                <c:pt idx="29">
                  <c:v>0.34608489274978638</c:v>
                </c:pt>
                <c:pt idx="30">
                  <c:v>0.35243013501167297</c:v>
                </c:pt>
                <c:pt idx="31">
                  <c:v>0.35794049501419067</c:v>
                </c:pt>
                <c:pt idx="32">
                  <c:v>0.34879118204116821</c:v>
                </c:pt>
                <c:pt idx="33">
                  <c:v>0.35061725974082947</c:v>
                </c:pt>
                <c:pt idx="34">
                  <c:v>0.35442712903022766</c:v>
                </c:pt>
                <c:pt idx="35">
                  <c:v>0.35091120004653931</c:v>
                </c:pt>
                <c:pt idx="36">
                  <c:v>0.35058769583702087</c:v>
                </c:pt>
                <c:pt idx="37">
                  <c:v>0.35749396681785583</c:v>
                </c:pt>
                <c:pt idx="38">
                  <c:v>0.35666462779045105</c:v>
                </c:pt>
                <c:pt idx="39">
                  <c:v>0.33269718289375305</c:v>
                </c:pt>
                <c:pt idx="40">
                  <c:v>0.33828455209732056</c:v>
                </c:pt>
                <c:pt idx="41">
                  <c:v>0.34152480959892273</c:v>
                </c:pt>
                <c:pt idx="42">
                  <c:v>0.33014962077140808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CA6-44DC-B1D4-6D6613CEB071}"/>
            </c:ext>
          </c:extLst>
        </c:ser>
        <c:ser>
          <c:idx val="8"/>
          <c:order val="7"/>
          <c:tx>
            <c:v>Middle 40% (40-59-yr)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DataFigures!$IK$82:$IK$124</c:f>
              <c:numCache>
                <c:formatCode>0%</c:formatCode>
                <c:ptCount val="43"/>
                <c:pt idx="0">
                  <c:v>0.44401606794892567</c:v>
                </c:pt>
                <c:pt idx="5">
                  <c:v>0.44599675202329403</c:v>
                </c:pt>
                <c:pt idx="9">
                  <c:v>0.45543322934430713</c:v>
                </c:pt>
                <c:pt idx="14">
                  <c:v>0.46779984061620572</c:v>
                </c:pt>
                <c:pt idx="18">
                  <c:v>0.44003306140062431</c:v>
                </c:pt>
                <c:pt idx="20">
                  <c:v>0.44028806495782541</c:v>
                </c:pt>
                <c:pt idx="21">
                  <c:v>0.44528800091121074</c:v>
                </c:pt>
                <c:pt idx="22">
                  <c:v>0.45046631957673544</c:v>
                </c:pt>
                <c:pt idx="23">
                  <c:v>0.4497454823326002</c:v>
                </c:pt>
                <c:pt idx="24">
                  <c:v>0.44480401613647103</c:v>
                </c:pt>
                <c:pt idx="25">
                  <c:v>0.44493157586506799</c:v>
                </c:pt>
                <c:pt idx="26">
                  <c:v>0.43621346048197601</c:v>
                </c:pt>
                <c:pt idx="27">
                  <c:v>0.43469547796485197</c:v>
                </c:pt>
                <c:pt idx="28">
                  <c:v>0.43217552719958002</c:v>
                </c:pt>
                <c:pt idx="29">
                  <c:v>0.43229583870045601</c:v>
                </c:pt>
                <c:pt idx="30">
                  <c:v>0.42683050661543898</c:v>
                </c:pt>
                <c:pt idx="31">
                  <c:v>0.42350669962506399</c:v>
                </c:pt>
                <c:pt idx="32">
                  <c:v>0.42674500721084202</c:v>
                </c:pt>
                <c:pt idx="33">
                  <c:v>0.42702090173777901</c:v>
                </c:pt>
                <c:pt idx="34">
                  <c:v>0.42449236771512899</c:v>
                </c:pt>
                <c:pt idx="35">
                  <c:v>0.426703198675008</c:v>
                </c:pt>
                <c:pt idx="36">
                  <c:v>0.428320089294561</c:v>
                </c:pt>
                <c:pt idx="37">
                  <c:v>0.42387534639739499</c:v>
                </c:pt>
                <c:pt idx="38">
                  <c:v>0.425730475334203</c:v>
                </c:pt>
                <c:pt idx="39">
                  <c:v>0.44097214930190398</c:v>
                </c:pt>
                <c:pt idx="40">
                  <c:v>0.43765465699895301</c:v>
                </c:pt>
                <c:pt idx="41">
                  <c:v>0.43376745160927799</c:v>
                </c:pt>
                <c:pt idx="42">
                  <c:v>0.44064735447403103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CA6-44DC-B1D4-6D6613CEB071}"/>
            </c:ext>
          </c:extLst>
        </c:ser>
        <c:ser>
          <c:idx val="10"/>
          <c:order val="8"/>
          <c:tx>
            <c:v>Bottom 50% (40-59-yr)</c:v>
          </c:tx>
          <c:spPr>
            <a:ln>
              <a:solidFill>
                <a:schemeClr val="accent3">
                  <a:shade val="76000"/>
                  <a:shade val="95000"/>
                  <a:satMod val="10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DataFigures!$IJ$82:$IJ$124</c:f>
              <c:numCache>
                <c:formatCode>0%</c:formatCode>
                <c:ptCount val="43"/>
                <c:pt idx="0">
                  <c:v>0.21437981690752114</c:v>
                </c:pt>
                <c:pt idx="5">
                  <c:v>0.22241207507771718</c:v>
                </c:pt>
                <c:pt idx="9">
                  <c:v>0.23914385940905425</c:v>
                </c:pt>
                <c:pt idx="14">
                  <c:v>0.22785111596733965</c:v>
                </c:pt>
                <c:pt idx="18">
                  <c:v>0.22269531144529292</c:v>
                </c:pt>
                <c:pt idx="20">
                  <c:v>0.22815958660140834</c:v>
                </c:pt>
                <c:pt idx="21">
                  <c:v>0.22864540090341043</c:v>
                </c:pt>
                <c:pt idx="22">
                  <c:v>0.23178096126233802</c:v>
                </c:pt>
                <c:pt idx="23">
                  <c:v>0.22684663335555738</c:v>
                </c:pt>
                <c:pt idx="24">
                  <c:v>0.22858534388748539</c:v>
                </c:pt>
                <c:pt idx="25">
                  <c:v>0.22862138550764832</c:v>
                </c:pt>
                <c:pt idx="26">
                  <c:v>0.2271633396182485</c:v>
                </c:pt>
                <c:pt idx="27">
                  <c:v>0.22493582110202559</c:v>
                </c:pt>
                <c:pt idx="28">
                  <c:v>0.22155198051353339</c:v>
                </c:pt>
                <c:pt idx="29">
                  <c:v>0.22161930228051119</c:v>
                </c:pt>
                <c:pt idx="30">
                  <c:v>0.22073935475638029</c:v>
                </c:pt>
                <c:pt idx="31">
                  <c:v>0.21855281300481949</c:v>
                </c:pt>
                <c:pt idx="32">
                  <c:v>0.22446384257606111</c:v>
                </c:pt>
                <c:pt idx="33">
                  <c:v>0.2223618308858174</c:v>
                </c:pt>
                <c:pt idx="34">
                  <c:v>0.22108055240630289</c:v>
                </c:pt>
                <c:pt idx="35">
                  <c:v>0.22238556371872836</c:v>
                </c:pt>
                <c:pt idx="36">
                  <c:v>0.22109223866909589</c:v>
                </c:pt>
                <c:pt idx="37">
                  <c:v>0.21863065503088847</c:v>
                </c:pt>
                <c:pt idx="38">
                  <c:v>0.21760491477475</c:v>
                </c:pt>
                <c:pt idx="39">
                  <c:v>0.22633064724642629</c:v>
                </c:pt>
                <c:pt idx="40">
                  <c:v>0.22406079631579146</c:v>
                </c:pt>
                <c:pt idx="41">
                  <c:v>0.22470775936054146</c:v>
                </c:pt>
                <c:pt idx="42">
                  <c:v>0.22920305683275199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CA6-44DC-B1D4-6D6613CEB071}"/>
            </c:ext>
          </c:extLst>
        </c:ser>
        <c:ser>
          <c:idx val="5"/>
          <c:order val="9"/>
          <c:tx>
            <c:v>Top 10% (60-yr+)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DataFigures!$IR$82:$IR$124</c:f>
              <c:numCache>
                <c:formatCode>0%</c:formatCode>
                <c:ptCount val="43"/>
                <c:pt idx="0">
                  <c:v>0.39752820134162903</c:v>
                </c:pt>
                <c:pt idx="5">
                  <c:v>0.35070911049842834</c:v>
                </c:pt>
                <c:pt idx="9">
                  <c:v>0.33028474450111389</c:v>
                </c:pt>
                <c:pt idx="14">
                  <c:v>0.31618162989616394</c:v>
                </c:pt>
                <c:pt idx="18">
                  <c:v>0.32368439435958862</c:v>
                </c:pt>
                <c:pt idx="20">
                  <c:v>0.32580378651618958</c:v>
                </c:pt>
                <c:pt idx="21">
                  <c:v>0.3153194785118103</c:v>
                </c:pt>
                <c:pt idx="22">
                  <c:v>0.31916242837905884</c:v>
                </c:pt>
                <c:pt idx="23">
                  <c:v>0.31104603409767151</c:v>
                </c:pt>
                <c:pt idx="24">
                  <c:v>0.30605024099349976</c:v>
                </c:pt>
                <c:pt idx="25">
                  <c:v>0.3021443784236908</c:v>
                </c:pt>
                <c:pt idx="26">
                  <c:v>0.3079741895198822</c:v>
                </c:pt>
                <c:pt idx="27">
                  <c:v>0.313099205493927</c:v>
                </c:pt>
                <c:pt idx="28">
                  <c:v>0.31823590397834778</c:v>
                </c:pt>
                <c:pt idx="29">
                  <c:v>0.31834158301353455</c:v>
                </c:pt>
                <c:pt idx="30">
                  <c:v>0.32059350609779358</c:v>
                </c:pt>
                <c:pt idx="31">
                  <c:v>0.32111543416976929</c:v>
                </c:pt>
                <c:pt idx="32">
                  <c:v>0.320627361536026</c:v>
                </c:pt>
                <c:pt idx="33">
                  <c:v>0.32264995574951172</c:v>
                </c:pt>
                <c:pt idx="34">
                  <c:v>0.32448890805244446</c:v>
                </c:pt>
                <c:pt idx="35">
                  <c:v>0.3284853994846344</c:v>
                </c:pt>
                <c:pt idx="36">
                  <c:v>0.33080539107322693</c:v>
                </c:pt>
                <c:pt idx="37">
                  <c:v>0.3383963406085968</c:v>
                </c:pt>
                <c:pt idx="38">
                  <c:v>0.33253920078277588</c:v>
                </c:pt>
                <c:pt idx="39">
                  <c:v>0.31028825044631958</c:v>
                </c:pt>
                <c:pt idx="40">
                  <c:v>0.31326177716255188</c:v>
                </c:pt>
                <c:pt idx="41">
                  <c:v>0.31624072790145874</c:v>
                </c:pt>
                <c:pt idx="42">
                  <c:v>0.30164164304733276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CA6-44DC-B1D4-6D6613CEB071}"/>
            </c:ext>
          </c:extLst>
        </c:ser>
        <c:ser>
          <c:idx val="6"/>
          <c:order val="10"/>
          <c:tx>
            <c:v>Middle 40% (60-yr+)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DataFigures!$IQ$82:$IQ$124</c:f>
              <c:numCache>
                <c:formatCode>0%</c:formatCode>
                <c:ptCount val="43"/>
                <c:pt idx="0">
                  <c:v>0.43077624278038568</c:v>
                </c:pt>
                <c:pt idx="5">
                  <c:v>0.45669188510507513</c:v>
                </c:pt>
                <c:pt idx="9">
                  <c:v>0.45280971506533757</c:v>
                </c:pt>
                <c:pt idx="14">
                  <c:v>0.47108830805438795</c:v>
                </c:pt>
                <c:pt idx="18">
                  <c:v>0.4450776414834941</c:v>
                </c:pt>
                <c:pt idx="20">
                  <c:v>0.4461175361510169</c:v>
                </c:pt>
                <c:pt idx="21">
                  <c:v>0.44816732569930123</c:v>
                </c:pt>
                <c:pt idx="22">
                  <c:v>0.45081194061499114</c:v>
                </c:pt>
                <c:pt idx="23">
                  <c:v>0.45191719527994889</c:v>
                </c:pt>
                <c:pt idx="24">
                  <c:v>0.45118000794603003</c:v>
                </c:pt>
                <c:pt idx="25">
                  <c:v>0.45213241300258</c:v>
                </c:pt>
                <c:pt idx="26">
                  <c:v>0.44414116825022698</c:v>
                </c:pt>
                <c:pt idx="27">
                  <c:v>0.43739187642059602</c:v>
                </c:pt>
                <c:pt idx="28">
                  <c:v>0.43556177860441098</c:v>
                </c:pt>
                <c:pt idx="29">
                  <c:v>0.434777812295635</c:v>
                </c:pt>
                <c:pt idx="30">
                  <c:v>0.43184218405941999</c:v>
                </c:pt>
                <c:pt idx="31">
                  <c:v>0.43006591618422302</c:v>
                </c:pt>
                <c:pt idx="32">
                  <c:v>0.42920564707557701</c:v>
                </c:pt>
                <c:pt idx="33">
                  <c:v>0.429633808461718</c:v>
                </c:pt>
                <c:pt idx="34">
                  <c:v>0.42690582097930901</c:v>
                </c:pt>
                <c:pt idx="35">
                  <c:v>0.42487283345412602</c:v>
                </c:pt>
                <c:pt idx="36">
                  <c:v>0.425125977059789</c:v>
                </c:pt>
                <c:pt idx="37">
                  <c:v>0.42120614457899302</c:v>
                </c:pt>
                <c:pt idx="38">
                  <c:v>0.42446283765002502</c:v>
                </c:pt>
                <c:pt idx="39">
                  <c:v>0.43689835107941799</c:v>
                </c:pt>
                <c:pt idx="40">
                  <c:v>0.43536876173287198</c:v>
                </c:pt>
                <c:pt idx="41">
                  <c:v>0.43232053947136201</c:v>
                </c:pt>
                <c:pt idx="42">
                  <c:v>0.44109637668663298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CA6-44DC-B1D4-6D6613CEB071}"/>
            </c:ext>
          </c:extLst>
        </c:ser>
        <c:ser>
          <c:idx val="11"/>
          <c:order val="11"/>
          <c:tx>
            <c:v>Bottom 50% (60-yr+)</c:v>
          </c:tx>
          <c:spPr>
            <a:ln>
              <a:solidFill>
                <a:schemeClr val="accent3">
                  <a:shade val="76000"/>
                  <a:shade val="95000"/>
                  <a:satMod val="10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chemeClr val="accent3">
                    <a:shade val="76000"/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DataFigures!$IP$82:$IP$124</c:f>
              <c:numCache>
                <c:formatCode>0%</c:formatCode>
                <c:ptCount val="43"/>
                <c:pt idx="0">
                  <c:v>0.17169556047761445</c:v>
                </c:pt>
                <c:pt idx="5">
                  <c:v>0.19259901099397186</c:v>
                </c:pt>
                <c:pt idx="9">
                  <c:v>0.2169055716799218</c:v>
                </c:pt>
                <c:pt idx="14">
                  <c:v>0.21273006498208347</c:v>
                </c:pt>
                <c:pt idx="18">
                  <c:v>0.23123794179327606</c:v>
                </c:pt>
                <c:pt idx="20">
                  <c:v>0.22807863528590672</c:v>
                </c:pt>
                <c:pt idx="21">
                  <c:v>0.23651317350891304</c:v>
                </c:pt>
                <c:pt idx="22">
                  <c:v>0.23002565465502692</c:v>
                </c:pt>
                <c:pt idx="23">
                  <c:v>0.237036724139911</c:v>
                </c:pt>
                <c:pt idx="24">
                  <c:v>0.24276978779475872</c:v>
                </c:pt>
                <c:pt idx="25">
                  <c:v>0.24572320151171262</c:v>
                </c:pt>
                <c:pt idx="26">
                  <c:v>0.24788468821812751</c:v>
                </c:pt>
                <c:pt idx="27">
                  <c:v>0.2495089426391344</c:v>
                </c:pt>
                <c:pt idx="28">
                  <c:v>0.24620227706859379</c:v>
                </c:pt>
                <c:pt idx="29">
                  <c:v>0.24688062053837051</c:v>
                </c:pt>
                <c:pt idx="30">
                  <c:v>0.24756427278464671</c:v>
                </c:pt>
                <c:pt idx="31">
                  <c:v>0.248818643336989</c:v>
                </c:pt>
                <c:pt idx="32">
                  <c:v>0.25016700826066002</c:v>
                </c:pt>
                <c:pt idx="33">
                  <c:v>0.24771625744865788</c:v>
                </c:pt>
                <c:pt idx="34">
                  <c:v>0.24860528790938671</c:v>
                </c:pt>
                <c:pt idx="35">
                  <c:v>0.24664177696177741</c:v>
                </c:pt>
                <c:pt idx="36">
                  <c:v>0.2440686598562315</c:v>
                </c:pt>
                <c:pt idx="37">
                  <c:v>0.24039753088761051</c:v>
                </c:pt>
                <c:pt idx="38">
                  <c:v>0.24299796319991451</c:v>
                </c:pt>
                <c:pt idx="39">
                  <c:v>0.25281342526694323</c:v>
                </c:pt>
                <c:pt idx="40">
                  <c:v>0.25136941618594261</c:v>
                </c:pt>
                <c:pt idx="41">
                  <c:v>0.25143869316778489</c:v>
                </c:pt>
                <c:pt idx="42">
                  <c:v>0.25726200202739169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CA6-44DC-B1D4-6D6613CEB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9344"/>
        <c:axId val="44971904"/>
      </c:lineChart>
      <c:catAx>
        <c:axId val="44969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97190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4971904"/>
        <c:scaling>
          <c:orientation val="minMax"/>
          <c:max val="0.70000000000000007"/>
          <c:min val="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969344"/>
        <c:crosses val="autoZero"/>
        <c:crossBetween val="midCat"/>
        <c:majorUnit val="0.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4233106417717853"/>
          <c:y val="6.0611249813285535E-2"/>
          <c:w val="0.74033644519351471"/>
          <c:h val="0.1972732575094779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Income concentration</a:t>
            </a:r>
            <a:r>
              <a:rPr lang="fr-FR" baseline="0"/>
              <a:t> </a:t>
            </a:r>
            <a:r>
              <a:rPr lang="fr-FR"/>
              <a:t>by age group, France 1970-2012 </a:t>
            </a:r>
          </a:p>
        </c:rich>
      </c:tx>
      <c:layout>
        <c:manualLayout>
          <c:xMode val="edge"/>
          <c:yMode val="edge"/>
          <c:x val="0.20596432552954294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499337248402E-2"/>
          <c:y val="4.9876946276024438E-2"/>
          <c:w val="0.87710302934541207"/>
          <c:h val="0.81370107076696385"/>
        </c:manualLayout>
      </c:layout>
      <c:lineChart>
        <c:grouping val="standard"/>
        <c:varyColors val="0"/>
        <c:ser>
          <c:idx val="0"/>
          <c:order val="0"/>
          <c:tx>
            <c:v>Top 10% (all ages)</c:v>
          </c:tx>
          <c:spPr>
            <a:ln w="635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DataFigures!$AQ$82:$AQ$124</c:f>
              <c:numCache>
                <c:formatCode>0%</c:formatCode>
                <c:ptCount val="43"/>
                <c:pt idx="0">
                  <c:v>0.34210222959518433</c:v>
                </c:pt>
                <c:pt idx="1">
                  <c:v>0.34018602967262268</c:v>
                </c:pt>
                <c:pt idx="2">
                  <c:v>0.33615595102310181</c:v>
                </c:pt>
                <c:pt idx="3">
                  <c:v>0.34136134386062622</c:v>
                </c:pt>
                <c:pt idx="4">
                  <c:v>0.33295139670372009</c:v>
                </c:pt>
                <c:pt idx="5">
                  <c:v>0.33273038268089294</c:v>
                </c:pt>
                <c:pt idx="6">
                  <c:v>0.33025664091110229</c:v>
                </c:pt>
                <c:pt idx="7">
                  <c:v>0.31419423222541809</c:v>
                </c:pt>
                <c:pt idx="8">
                  <c:v>0.31139469146728516</c:v>
                </c:pt>
                <c:pt idx="9">
                  <c:v>0.31570827960968018</c:v>
                </c:pt>
                <c:pt idx="10">
                  <c:v>0.30988854169845581</c:v>
                </c:pt>
                <c:pt idx="11">
                  <c:v>0.30689170956611633</c:v>
                </c:pt>
                <c:pt idx="12">
                  <c:v>0.29945990443229675</c:v>
                </c:pt>
                <c:pt idx="13">
                  <c:v>0.30169790983200073</c:v>
                </c:pt>
                <c:pt idx="14">
                  <c:v>0.30325156450271606</c:v>
                </c:pt>
                <c:pt idx="15">
                  <c:v>0.31094852089881897</c:v>
                </c:pt>
                <c:pt idx="16">
                  <c:v>0.31957146525382996</c:v>
                </c:pt>
                <c:pt idx="17">
                  <c:v>0.32832926511764526</c:v>
                </c:pt>
                <c:pt idx="18">
                  <c:v>0.33563140034675598</c:v>
                </c:pt>
                <c:pt idx="19">
                  <c:v>0.33691000938415527</c:v>
                </c:pt>
                <c:pt idx="20">
                  <c:v>0.33329480886459351</c:v>
                </c:pt>
                <c:pt idx="21">
                  <c:v>0.33192923665046692</c:v>
                </c:pt>
                <c:pt idx="22">
                  <c:v>0.32683458924293518</c:v>
                </c:pt>
                <c:pt idx="23">
                  <c:v>0.32972455024719238</c:v>
                </c:pt>
                <c:pt idx="24">
                  <c:v>0.32811620831489563</c:v>
                </c:pt>
                <c:pt idx="25">
                  <c:v>0.32589352130889893</c:v>
                </c:pt>
                <c:pt idx="26">
                  <c:v>0.33022633194923401</c:v>
                </c:pt>
                <c:pt idx="27">
                  <c:v>0.33334729075431824</c:v>
                </c:pt>
                <c:pt idx="28">
                  <c:v>0.33585852384567261</c:v>
                </c:pt>
                <c:pt idx="29">
                  <c:v>0.33646884560585022</c:v>
                </c:pt>
                <c:pt idx="30">
                  <c:v>0.34058529138565063</c:v>
                </c:pt>
                <c:pt idx="31">
                  <c:v>0.34340500831604004</c:v>
                </c:pt>
                <c:pt idx="32">
                  <c:v>0.33623400330543518</c:v>
                </c:pt>
                <c:pt idx="33">
                  <c:v>0.3360389769077301</c:v>
                </c:pt>
                <c:pt idx="34">
                  <c:v>0.33907976746559143</c:v>
                </c:pt>
                <c:pt idx="35">
                  <c:v>0.33678248524665833</c:v>
                </c:pt>
                <c:pt idx="36">
                  <c:v>0.33721807599067688</c:v>
                </c:pt>
                <c:pt idx="37">
                  <c:v>0.34601250290870667</c:v>
                </c:pt>
                <c:pt idx="38">
                  <c:v>0.34257248044013977</c:v>
                </c:pt>
                <c:pt idx="39">
                  <c:v>0.3235701322555542</c:v>
                </c:pt>
                <c:pt idx="40">
                  <c:v>0.32657784223556519</c:v>
                </c:pt>
                <c:pt idx="41">
                  <c:v>0.33654263615608215</c:v>
                </c:pt>
                <c:pt idx="42">
                  <c:v>0.32960525155067444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CA6-44DC-B1D4-6D6613CEB071}"/>
            </c:ext>
          </c:extLst>
        </c:ser>
        <c:ser>
          <c:idx val="1"/>
          <c:order val="1"/>
          <c:tx>
            <c:v>Middle 40% (all ages)</c:v>
          </c:tx>
          <c:spPr>
            <a:ln w="63500">
              <a:solidFill>
                <a:schemeClr val="accent2"/>
              </a:solidFill>
            </a:ln>
          </c:spPr>
          <c:marker>
            <c:symbol val="none"/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DataFigures!$AP$82:$AP$124</c:f>
              <c:numCache>
                <c:formatCode>0%</c:formatCode>
                <c:ptCount val="43"/>
                <c:pt idx="0">
                  <c:v>0.46774047613143921</c:v>
                </c:pt>
                <c:pt idx="1">
                  <c:v>0.46600586175918579</c:v>
                </c:pt>
                <c:pt idx="2">
                  <c:v>0.46191111207008362</c:v>
                </c:pt>
                <c:pt idx="3">
                  <c:v>0.4579194188117981</c:v>
                </c:pt>
                <c:pt idx="4">
                  <c:v>0.46037271618843079</c:v>
                </c:pt>
                <c:pt idx="5">
                  <c:v>0.45724004507064819</c:v>
                </c:pt>
                <c:pt idx="6">
                  <c:v>0.45922043919563293</c:v>
                </c:pt>
                <c:pt idx="7">
                  <c:v>0.46570879220962524</c:v>
                </c:pt>
                <c:pt idx="8">
                  <c:v>0.464863121509552</c:v>
                </c:pt>
                <c:pt idx="9">
                  <c:v>0.46043896675109863</c:v>
                </c:pt>
                <c:pt idx="10">
                  <c:v>0.46302664279937744</c:v>
                </c:pt>
                <c:pt idx="11">
                  <c:v>0.46537691354751587</c:v>
                </c:pt>
                <c:pt idx="12">
                  <c:v>0.47028809785842896</c:v>
                </c:pt>
                <c:pt idx="13">
                  <c:v>0.47516947984695435</c:v>
                </c:pt>
                <c:pt idx="14">
                  <c:v>0.47144216299057007</c:v>
                </c:pt>
                <c:pt idx="15">
                  <c:v>0.46836894750595093</c:v>
                </c:pt>
                <c:pt idx="16">
                  <c:v>0.4635772705078125</c:v>
                </c:pt>
                <c:pt idx="17">
                  <c:v>0.457955002784729</c:v>
                </c:pt>
                <c:pt idx="18">
                  <c:v>0.45507001876831055</c:v>
                </c:pt>
                <c:pt idx="19">
                  <c:v>0.4558250904083252</c:v>
                </c:pt>
                <c:pt idx="20">
                  <c:v>0.45986461639404297</c:v>
                </c:pt>
                <c:pt idx="21">
                  <c:v>0.45826071500778198</c:v>
                </c:pt>
                <c:pt idx="22">
                  <c:v>0.46312004327774048</c:v>
                </c:pt>
                <c:pt idx="23">
                  <c:v>0.46444433927536011</c:v>
                </c:pt>
                <c:pt idx="24">
                  <c:v>0.46650296449661255</c:v>
                </c:pt>
                <c:pt idx="25">
                  <c:v>0.47053235769271851</c:v>
                </c:pt>
                <c:pt idx="26">
                  <c:v>0.46162933111190796</c:v>
                </c:pt>
                <c:pt idx="27">
                  <c:v>0.45913326740264893</c:v>
                </c:pt>
                <c:pt idx="28">
                  <c:v>0.45568543672561646</c:v>
                </c:pt>
                <c:pt idx="29">
                  <c:v>0.45405396819114685</c:v>
                </c:pt>
                <c:pt idx="30">
                  <c:v>0.4480341374874115</c:v>
                </c:pt>
                <c:pt idx="31">
                  <c:v>0.44500970840454102</c:v>
                </c:pt>
                <c:pt idx="32">
                  <c:v>0.44573861360549927</c:v>
                </c:pt>
                <c:pt idx="33">
                  <c:v>0.44430023431777954</c:v>
                </c:pt>
                <c:pt idx="34">
                  <c:v>0.44274455308914185</c:v>
                </c:pt>
                <c:pt idx="35">
                  <c:v>0.44395363330841064</c:v>
                </c:pt>
                <c:pt idx="36">
                  <c:v>0.44326183199882507</c:v>
                </c:pt>
                <c:pt idx="37">
                  <c:v>0.43709909915924072</c:v>
                </c:pt>
                <c:pt idx="38">
                  <c:v>0.43868345022201538</c:v>
                </c:pt>
                <c:pt idx="39">
                  <c:v>0.44964790344238281</c:v>
                </c:pt>
                <c:pt idx="40">
                  <c:v>0.45117846131324768</c:v>
                </c:pt>
                <c:pt idx="41">
                  <c:v>0.44512301683425903</c:v>
                </c:pt>
                <c:pt idx="42">
                  <c:v>0.44838261604309082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A6-44DC-B1D4-6D6613CEB071}"/>
            </c:ext>
          </c:extLst>
        </c:ser>
        <c:ser>
          <c:idx val="2"/>
          <c:order val="2"/>
          <c:tx>
            <c:v>Bottom 50% (all ages)</c:v>
          </c:tx>
          <c:spPr>
            <a:ln w="63500"/>
          </c:spPr>
          <c:marker>
            <c:symbol val="none"/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DataFigures!$AO$82:$AO$124</c:f>
              <c:numCache>
                <c:formatCode>0%</c:formatCode>
                <c:ptCount val="43"/>
                <c:pt idx="0">
                  <c:v>0.19015729427337646</c:v>
                </c:pt>
                <c:pt idx="1">
                  <c:v>0.19380810856819153</c:v>
                </c:pt>
                <c:pt idx="2">
                  <c:v>0.20193293690681458</c:v>
                </c:pt>
                <c:pt idx="3">
                  <c:v>0.20071923732757568</c:v>
                </c:pt>
                <c:pt idx="4">
                  <c:v>0.20667588710784912</c:v>
                </c:pt>
                <c:pt idx="5">
                  <c:v>0.21002958714962006</c:v>
                </c:pt>
                <c:pt idx="6">
                  <c:v>0.21052291989326477</c:v>
                </c:pt>
                <c:pt idx="7">
                  <c:v>0.22009699046611786</c:v>
                </c:pt>
                <c:pt idx="8">
                  <c:v>0.22374218702316284</c:v>
                </c:pt>
                <c:pt idx="9">
                  <c:v>0.22385276854038239</c:v>
                </c:pt>
                <c:pt idx="10">
                  <c:v>0.22708481550216675</c:v>
                </c:pt>
                <c:pt idx="11">
                  <c:v>0.22773139178752899</c:v>
                </c:pt>
                <c:pt idx="12">
                  <c:v>0.2302519828081131</c:v>
                </c:pt>
                <c:pt idx="13">
                  <c:v>0.22313259541988373</c:v>
                </c:pt>
                <c:pt idx="14">
                  <c:v>0.22530625760555267</c:v>
                </c:pt>
                <c:pt idx="15">
                  <c:v>0.22068251669406891</c:v>
                </c:pt>
                <c:pt idx="16">
                  <c:v>0.21685127913951874</c:v>
                </c:pt>
                <c:pt idx="17">
                  <c:v>0.21371574699878693</c:v>
                </c:pt>
                <c:pt idx="18">
                  <c:v>0.20929856598377228</c:v>
                </c:pt>
                <c:pt idx="19">
                  <c:v>0.20726488530635834</c:v>
                </c:pt>
                <c:pt idx="20">
                  <c:v>0.20684058964252472</c:v>
                </c:pt>
                <c:pt idx="21">
                  <c:v>0.20981006324291229</c:v>
                </c:pt>
                <c:pt idx="22">
                  <c:v>0.21004535257816315</c:v>
                </c:pt>
                <c:pt idx="23">
                  <c:v>0.20583111047744751</c:v>
                </c:pt>
                <c:pt idx="24">
                  <c:v>0.20538081228733063</c:v>
                </c:pt>
                <c:pt idx="25">
                  <c:v>0.20357413589954376</c:v>
                </c:pt>
                <c:pt idx="26">
                  <c:v>0.20814433693885803</c:v>
                </c:pt>
                <c:pt idx="27">
                  <c:v>0.20751945674419403</c:v>
                </c:pt>
                <c:pt idx="28">
                  <c:v>0.20845603942871094</c:v>
                </c:pt>
                <c:pt idx="29">
                  <c:v>0.20947718620300293</c:v>
                </c:pt>
                <c:pt idx="30">
                  <c:v>0.21138057112693787</c:v>
                </c:pt>
                <c:pt idx="31">
                  <c:v>0.21158528327941895</c:v>
                </c:pt>
                <c:pt idx="32">
                  <c:v>0.21802736818790436</c:v>
                </c:pt>
                <c:pt idx="33">
                  <c:v>0.21966078877449036</c:v>
                </c:pt>
                <c:pt idx="34">
                  <c:v>0.21817569434642792</c:v>
                </c:pt>
                <c:pt idx="35">
                  <c:v>0.21926388144493103</c:v>
                </c:pt>
                <c:pt idx="36">
                  <c:v>0.21952009201049805</c:v>
                </c:pt>
                <c:pt idx="37">
                  <c:v>0.21688838303089142</c:v>
                </c:pt>
                <c:pt idx="38">
                  <c:v>0.21874405443668365</c:v>
                </c:pt>
                <c:pt idx="39">
                  <c:v>0.22678197920322418</c:v>
                </c:pt>
                <c:pt idx="40">
                  <c:v>0.22224369645118713</c:v>
                </c:pt>
                <c:pt idx="41">
                  <c:v>0.21833433210849762</c:v>
                </c:pt>
                <c:pt idx="42">
                  <c:v>0.22201213240623474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A6-44DC-B1D4-6D6613CEB071}"/>
            </c:ext>
          </c:extLst>
        </c:ser>
        <c:ser>
          <c:idx val="3"/>
          <c:order val="3"/>
          <c:tx>
            <c:v>Top 10% (20-39-yr)</c:v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DataFigures!$IG$82:$IG$124</c:f>
              <c:numCache>
                <c:formatCode>0%</c:formatCode>
                <c:ptCount val="43"/>
                <c:pt idx="0">
                  <c:v>0.30045515298843384</c:v>
                </c:pt>
                <c:pt idx="5">
                  <c:v>0.27583169937133789</c:v>
                </c:pt>
                <c:pt idx="9">
                  <c:v>0.27752155065536499</c:v>
                </c:pt>
                <c:pt idx="14">
                  <c:v>0.28116387128829956</c:v>
                </c:pt>
                <c:pt idx="18">
                  <c:v>0.29463431239128113</c:v>
                </c:pt>
                <c:pt idx="20">
                  <c:v>0.30606582760810852</c:v>
                </c:pt>
                <c:pt idx="21">
                  <c:v>0.29466485977172852</c:v>
                </c:pt>
                <c:pt idx="22">
                  <c:v>0.30904778838157654</c:v>
                </c:pt>
                <c:pt idx="23">
                  <c:v>0.3001818060874939</c:v>
                </c:pt>
                <c:pt idx="24">
                  <c:v>0.30279335379600525</c:v>
                </c:pt>
                <c:pt idx="25">
                  <c:v>0.30434942245483398</c:v>
                </c:pt>
                <c:pt idx="26">
                  <c:v>0.31029021739959717</c:v>
                </c:pt>
                <c:pt idx="27">
                  <c:v>0.31025359034538269</c:v>
                </c:pt>
                <c:pt idx="28">
                  <c:v>0.31316918134689331</c:v>
                </c:pt>
                <c:pt idx="29">
                  <c:v>0.31512489914894104</c:v>
                </c:pt>
                <c:pt idx="30">
                  <c:v>0.32119837403297424</c:v>
                </c:pt>
                <c:pt idx="31">
                  <c:v>0.31891655921936035</c:v>
                </c:pt>
                <c:pt idx="32">
                  <c:v>0.30857786536216736</c:v>
                </c:pt>
                <c:pt idx="33">
                  <c:v>0.3066847026348114</c:v>
                </c:pt>
                <c:pt idx="34">
                  <c:v>0.3094961941242218</c:v>
                </c:pt>
                <c:pt idx="35">
                  <c:v>0.30424836277961731</c:v>
                </c:pt>
                <c:pt idx="36">
                  <c:v>0.30759158730506897</c:v>
                </c:pt>
                <c:pt idx="37">
                  <c:v>0.30950316786766052</c:v>
                </c:pt>
                <c:pt idx="38">
                  <c:v>0.30451506376266479</c:v>
                </c:pt>
                <c:pt idx="39">
                  <c:v>0.29580700397491455</c:v>
                </c:pt>
                <c:pt idx="40">
                  <c:v>0.29926633834838867</c:v>
                </c:pt>
                <c:pt idx="41">
                  <c:v>0.2971058189868927</c:v>
                </c:pt>
                <c:pt idx="42">
                  <c:v>0.29424834251403809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A6-44DC-B1D4-6D6613CEB071}"/>
            </c:ext>
          </c:extLst>
        </c:ser>
        <c:ser>
          <c:idx val="7"/>
          <c:order val="4"/>
          <c:tx>
            <c:v>Middle 40% (20-39-yr)</c:v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DataFigures!$IF$82:$IF$124</c:f>
              <c:numCache>
                <c:formatCode>0%</c:formatCode>
                <c:ptCount val="43"/>
                <c:pt idx="0">
                  <c:v>0.50369260994570597</c:v>
                </c:pt>
                <c:pt idx="5">
                  <c:v>0.49578523865333307</c:v>
                </c:pt>
                <c:pt idx="9">
                  <c:v>0.50332134675210283</c:v>
                </c:pt>
                <c:pt idx="14">
                  <c:v>0.51182781213228912</c:v>
                </c:pt>
                <c:pt idx="18">
                  <c:v>0.48463604889200346</c:v>
                </c:pt>
                <c:pt idx="20">
                  <c:v>0.4831374036747359</c:v>
                </c:pt>
                <c:pt idx="21">
                  <c:v>0.49642735084453166</c:v>
                </c:pt>
                <c:pt idx="22">
                  <c:v>0.48486327245916538</c:v>
                </c:pt>
                <c:pt idx="23">
                  <c:v>0.49248070785458298</c:v>
                </c:pt>
                <c:pt idx="24">
                  <c:v>0.49668073386297801</c:v>
                </c:pt>
                <c:pt idx="25">
                  <c:v>0.49756845499395103</c:v>
                </c:pt>
                <c:pt idx="26">
                  <c:v>0.49427194420486098</c:v>
                </c:pt>
                <c:pt idx="27">
                  <c:v>0.49310400218056699</c:v>
                </c:pt>
                <c:pt idx="28">
                  <c:v>0.48926229822626599</c:v>
                </c:pt>
                <c:pt idx="29">
                  <c:v>0.49129205491950001</c:v>
                </c:pt>
                <c:pt idx="30">
                  <c:v>0.48888680627457598</c:v>
                </c:pt>
                <c:pt idx="31">
                  <c:v>0.48086488379652198</c:v>
                </c:pt>
                <c:pt idx="32">
                  <c:v>0.48405951227247501</c:v>
                </c:pt>
                <c:pt idx="33">
                  <c:v>0.49266089869889201</c:v>
                </c:pt>
                <c:pt idx="34">
                  <c:v>0.48794133187205002</c:v>
                </c:pt>
                <c:pt idx="35">
                  <c:v>0.49225151882058599</c:v>
                </c:pt>
                <c:pt idx="36">
                  <c:v>0.49267761226634998</c:v>
                </c:pt>
                <c:pt idx="37">
                  <c:v>0.49079421981716997</c:v>
                </c:pt>
                <c:pt idx="38">
                  <c:v>0.493886177259447</c:v>
                </c:pt>
                <c:pt idx="39">
                  <c:v>0.50829533805187899</c:v>
                </c:pt>
                <c:pt idx="40">
                  <c:v>0.50650041695201697</c:v>
                </c:pt>
                <c:pt idx="41">
                  <c:v>0.50514494620867501</c:v>
                </c:pt>
                <c:pt idx="42">
                  <c:v>0.50818980396704505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CA6-44DC-B1D4-6D6613CEB071}"/>
            </c:ext>
          </c:extLst>
        </c:ser>
        <c:ser>
          <c:idx val="9"/>
          <c:order val="5"/>
          <c:tx>
            <c:v>Bottom 50% (20-39-yr)</c:v>
          </c:tx>
          <c:spPr>
            <a:ln>
              <a:solidFill>
                <a:schemeClr val="accent3">
                  <a:shade val="76000"/>
                  <a:shade val="95000"/>
                  <a:satMod val="10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DataFigures!$IE$82:$IE$124</c:f>
              <c:numCache>
                <c:formatCode>0%</c:formatCode>
                <c:ptCount val="43"/>
                <c:pt idx="0">
                  <c:v>0.19585221881441717</c:v>
                </c:pt>
                <c:pt idx="5">
                  <c:v>0.22838306041356563</c:v>
                </c:pt>
                <c:pt idx="9">
                  <c:v>0.21915707020173111</c:v>
                </c:pt>
                <c:pt idx="14">
                  <c:v>0.20700828080937356</c:v>
                </c:pt>
                <c:pt idx="18">
                  <c:v>0.2207296035830931</c:v>
                </c:pt>
                <c:pt idx="20">
                  <c:v>0.21079676696327265</c:v>
                </c:pt>
                <c:pt idx="21">
                  <c:v>0.2089077881240464</c:v>
                </c:pt>
                <c:pt idx="22">
                  <c:v>0.20608894056455387</c:v>
                </c:pt>
                <c:pt idx="23">
                  <c:v>0.2073374860562425</c:v>
                </c:pt>
                <c:pt idx="24">
                  <c:v>0.20052591062135036</c:v>
                </c:pt>
                <c:pt idx="25">
                  <c:v>0.19808211238467882</c:v>
                </c:pt>
                <c:pt idx="26">
                  <c:v>0.19543785311823739</c:v>
                </c:pt>
                <c:pt idx="27">
                  <c:v>0.19664245544874664</c:v>
                </c:pt>
                <c:pt idx="28">
                  <c:v>0.19756855093090492</c:v>
                </c:pt>
                <c:pt idx="29">
                  <c:v>0.19358307296058655</c:v>
                </c:pt>
                <c:pt idx="30">
                  <c:v>0.18991481837129598</c:v>
                </c:pt>
                <c:pt idx="31">
                  <c:v>0.20021856039998998</c:v>
                </c:pt>
                <c:pt idx="32">
                  <c:v>0.20736267169994685</c:v>
                </c:pt>
                <c:pt idx="33">
                  <c:v>0.20065441296731884</c:v>
                </c:pt>
                <c:pt idx="34">
                  <c:v>0.20256246857848492</c:v>
                </c:pt>
                <c:pt idx="35">
                  <c:v>0.20350012894143962</c:v>
                </c:pt>
                <c:pt idx="36">
                  <c:v>0.19973077930791197</c:v>
                </c:pt>
                <c:pt idx="37">
                  <c:v>0.19970260781555646</c:v>
                </c:pt>
                <c:pt idx="38">
                  <c:v>0.20159872675893387</c:v>
                </c:pt>
                <c:pt idx="39">
                  <c:v>0.19589768246987346</c:v>
                </c:pt>
                <c:pt idx="40">
                  <c:v>0.19423323763234393</c:v>
                </c:pt>
                <c:pt idx="41">
                  <c:v>0.19774919121000908</c:v>
                </c:pt>
                <c:pt idx="42">
                  <c:v>0.19756185374115498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CA6-44DC-B1D4-6D6613CEB071}"/>
            </c:ext>
          </c:extLst>
        </c:ser>
        <c:ser>
          <c:idx val="4"/>
          <c:order val="6"/>
          <c:tx>
            <c:v>Top 10% (40-59-yr)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DataFigures!$IL$82:$IL$124</c:f>
              <c:numCache>
                <c:formatCode>0%</c:formatCode>
                <c:ptCount val="43"/>
                <c:pt idx="0">
                  <c:v>0.34160417318344116</c:v>
                </c:pt>
                <c:pt idx="5">
                  <c:v>0.33159121870994568</c:v>
                </c:pt>
                <c:pt idx="9">
                  <c:v>0.30542290210723877</c:v>
                </c:pt>
                <c:pt idx="14">
                  <c:v>0.30434903502464294</c:v>
                </c:pt>
                <c:pt idx="18">
                  <c:v>0.33727163076400757</c:v>
                </c:pt>
                <c:pt idx="20">
                  <c:v>0.33155232667922974</c:v>
                </c:pt>
                <c:pt idx="21">
                  <c:v>0.32606661319732666</c:v>
                </c:pt>
                <c:pt idx="22">
                  <c:v>0.31775274872779846</c:v>
                </c:pt>
                <c:pt idx="23">
                  <c:v>0.3234078586101532</c:v>
                </c:pt>
                <c:pt idx="24">
                  <c:v>0.32661062479019165</c:v>
                </c:pt>
                <c:pt idx="25">
                  <c:v>0.3264470100402832</c:v>
                </c:pt>
                <c:pt idx="26">
                  <c:v>0.33662322163581848</c:v>
                </c:pt>
                <c:pt idx="27">
                  <c:v>0.34036871790885925</c:v>
                </c:pt>
                <c:pt idx="28">
                  <c:v>0.34627246856689453</c:v>
                </c:pt>
                <c:pt idx="29">
                  <c:v>0.34608489274978638</c:v>
                </c:pt>
                <c:pt idx="30">
                  <c:v>0.35243013501167297</c:v>
                </c:pt>
                <c:pt idx="31">
                  <c:v>0.35794049501419067</c:v>
                </c:pt>
                <c:pt idx="32">
                  <c:v>0.34879118204116821</c:v>
                </c:pt>
                <c:pt idx="33">
                  <c:v>0.35061725974082947</c:v>
                </c:pt>
                <c:pt idx="34">
                  <c:v>0.35442712903022766</c:v>
                </c:pt>
                <c:pt idx="35">
                  <c:v>0.35091120004653931</c:v>
                </c:pt>
                <c:pt idx="36">
                  <c:v>0.35058769583702087</c:v>
                </c:pt>
                <c:pt idx="37">
                  <c:v>0.35749396681785583</c:v>
                </c:pt>
                <c:pt idx="38">
                  <c:v>0.35666462779045105</c:v>
                </c:pt>
                <c:pt idx="39">
                  <c:v>0.33269718289375305</c:v>
                </c:pt>
                <c:pt idx="40">
                  <c:v>0.33828455209732056</c:v>
                </c:pt>
                <c:pt idx="41">
                  <c:v>0.34152480959892273</c:v>
                </c:pt>
                <c:pt idx="42">
                  <c:v>0.33014962077140808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CA6-44DC-B1D4-6D6613CEB071}"/>
            </c:ext>
          </c:extLst>
        </c:ser>
        <c:ser>
          <c:idx val="8"/>
          <c:order val="7"/>
          <c:tx>
            <c:v>Middle 40% (40-59-yr)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DataFigures!$IK$82:$IK$124</c:f>
              <c:numCache>
                <c:formatCode>0%</c:formatCode>
                <c:ptCount val="43"/>
                <c:pt idx="0">
                  <c:v>0.44401606794892567</c:v>
                </c:pt>
                <c:pt idx="5">
                  <c:v>0.44599675202329403</c:v>
                </c:pt>
                <c:pt idx="9">
                  <c:v>0.45543322934430713</c:v>
                </c:pt>
                <c:pt idx="14">
                  <c:v>0.46779984061620572</c:v>
                </c:pt>
                <c:pt idx="18">
                  <c:v>0.44003306140062431</c:v>
                </c:pt>
                <c:pt idx="20">
                  <c:v>0.44028806495782541</c:v>
                </c:pt>
                <c:pt idx="21">
                  <c:v>0.44528800091121074</c:v>
                </c:pt>
                <c:pt idx="22">
                  <c:v>0.45046631957673544</c:v>
                </c:pt>
                <c:pt idx="23">
                  <c:v>0.4497454823326002</c:v>
                </c:pt>
                <c:pt idx="24">
                  <c:v>0.44480401613647103</c:v>
                </c:pt>
                <c:pt idx="25">
                  <c:v>0.44493157586506799</c:v>
                </c:pt>
                <c:pt idx="26">
                  <c:v>0.43621346048197601</c:v>
                </c:pt>
                <c:pt idx="27">
                  <c:v>0.43469547796485197</c:v>
                </c:pt>
                <c:pt idx="28">
                  <c:v>0.43217552719958002</c:v>
                </c:pt>
                <c:pt idx="29">
                  <c:v>0.43229583870045601</c:v>
                </c:pt>
                <c:pt idx="30">
                  <c:v>0.42683050661543898</c:v>
                </c:pt>
                <c:pt idx="31">
                  <c:v>0.42350669962506399</c:v>
                </c:pt>
                <c:pt idx="32">
                  <c:v>0.42674500721084202</c:v>
                </c:pt>
                <c:pt idx="33">
                  <c:v>0.42702090173777901</c:v>
                </c:pt>
                <c:pt idx="34">
                  <c:v>0.42449236771512899</c:v>
                </c:pt>
                <c:pt idx="35">
                  <c:v>0.426703198675008</c:v>
                </c:pt>
                <c:pt idx="36">
                  <c:v>0.428320089294561</c:v>
                </c:pt>
                <c:pt idx="37">
                  <c:v>0.42387534639739499</c:v>
                </c:pt>
                <c:pt idx="38">
                  <c:v>0.425730475334203</c:v>
                </c:pt>
                <c:pt idx="39">
                  <c:v>0.44097214930190398</c:v>
                </c:pt>
                <c:pt idx="40">
                  <c:v>0.43765465699895301</c:v>
                </c:pt>
                <c:pt idx="41">
                  <c:v>0.43376745160927799</c:v>
                </c:pt>
                <c:pt idx="42">
                  <c:v>0.44064735447403103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CA6-44DC-B1D4-6D6613CEB071}"/>
            </c:ext>
          </c:extLst>
        </c:ser>
        <c:ser>
          <c:idx val="10"/>
          <c:order val="8"/>
          <c:tx>
            <c:v>Bottom 50% (40-59-yr)</c:v>
          </c:tx>
          <c:spPr>
            <a:ln>
              <a:solidFill>
                <a:schemeClr val="accent3">
                  <a:shade val="76000"/>
                  <a:shade val="95000"/>
                  <a:satMod val="10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Lit>
              <c:formatCode>General</c:formatCode>
              <c:ptCount val="43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</c:numLit>
          </c:cat>
          <c:val>
            <c:numRef>
              <c:f>DataFigures!$IJ$82:$IJ$124</c:f>
              <c:numCache>
                <c:formatCode>0%</c:formatCode>
                <c:ptCount val="43"/>
                <c:pt idx="0">
                  <c:v>0.21437981690752114</c:v>
                </c:pt>
                <c:pt idx="5">
                  <c:v>0.22241207507771718</c:v>
                </c:pt>
                <c:pt idx="9">
                  <c:v>0.23914385940905425</c:v>
                </c:pt>
                <c:pt idx="14">
                  <c:v>0.22785111596733965</c:v>
                </c:pt>
                <c:pt idx="18">
                  <c:v>0.22269531144529292</c:v>
                </c:pt>
                <c:pt idx="20">
                  <c:v>0.22815958660140834</c:v>
                </c:pt>
                <c:pt idx="21">
                  <c:v>0.22864540090341043</c:v>
                </c:pt>
                <c:pt idx="22">
                  <c:v>0.23178096126233802</c:v>
                </c:pt>
                <c:pt idx="23">
                  <c:v>0.22684663335555738</c:v>
                </c:pt>
                <c:pt idx="24">
                  <c:v>0.22858534388748539</c:v>
                </c:pt>
                <c:pt idx="25">
                  <c:v>0.22862138550764832</c:v>
                </c:pt>
                <c:pt idx="26">
                  <c:v>0.2271633396182485</c:v>
                </c:pt>
                <c:pt idx="27">
                  <c:v>0.22493582110202559</c:v>
                </c:pt>
                <c:pt idx="28">
                  <c:v>0.22155198051353339</c:v>
                </c:pt>
                <c:pt idx="29">
                  <c:v>0.22161930228051119</c:v>
                </c:pt>
                <c:pt idx="30">
                  <c:v>0.22073935475638029</c:v>
                </c:pt>
                <c:pt idx="31">
                  <c:v>0.21855281300481949</c:v>
                </c:pt>
                <c:pt idx="32">
                  <c:v>0.22446384257606111</c:v>
                </c:pt>
                <c:pt idx="33">
                  <c:v>0.2223618308858174</c:v>
                </c:pt>
                <c:pt idx="34">
                  <c:v>0.22108055240630289</c:v>
                </c:pt>
                <c:pt idx="35">
                  <c:v>0.22238556371872836</c:v>
                </c:pt>
                <c:pt idx="36">
                  <c:v>0.22109223866909589</c:v>
                </c:pt>
                <c:pt idx="37">
                  <c:v>0.21863065503088847</c:v>
                </c:pt>
                <c:pt idx="38">
                  <c:v>0.21760491477475</c:v>
                </c:pt>
                <c:pt idx="39">
                  <c:v>0.22633064724642629</c:v>
                </c:pt>
                <c:pt idx="40">
                  <c:v>0.22406079631579146</c:v>
                </c:pt>
                <c:pt idx="41">
                  <c:v>0.22470775936054146</c:v>
                </c:pt>
                <c:pt idx="42">
                  <c:v>0.22920305683275199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CA6-44DC-B1D4-6D6613CEB071}"/>
            </c:ext>
          </c:extLst>
        </c:ser>
        <c:ser>
          <c:idx val="5"/>
          <c:order val="9"/>
          <c:tx>
            <c:v>Top 10% (60-yr+)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DataFigures!$IR$82:$IR$124</c:f>
              <c:numCache>
                <c:formatCode>0%</c:formatCode>
                <c:ptCount val="43"/>
                <c:pt idx="0">
                  <c:v>0.39752820134162903</c:v>
                </c:pt>
                <c:pt idx="5">
                  <c:v>0.35070911049842834</c:v>
                </c:pt>
                <c:pt idx="9">
                  <c:v>0.33028474450111389</c:v>
                </c:pt>
                <c:pt idx="14">
                  <c:v>0.31618162989616394</c:v>
                </c:pt>
                <c:pt idx="18">
                  <c:v>0.32368439435958862</c:v>
                </c:pt>
                <c:pt idx="20">
                  <c:v>0.32580378651618958</c:v>
                </c:pt>
                <c:pt idx="21">
                  <c:v>0.3153194785118103</c:v>
                </c:pt>
                <c:pt idx="22">
                  <c:v>0.31916242837905884</c:v>
                </c:pt>
                <c:pt idx="23">
                  <c:v>0.31104603409767151</c:v>
                </c:pt>
                <c:pt idx="24">
                  <c:v>0.30605024099349976</c:v>
                </c:pt>
                <c:pt idx="25">
                  <c:v>0.3021443784236908</c:v>
                </c:pt>
                <c:pt idx="26">
                  <c:v>0.3079741895198822</c:v>
                </c:pt>
                <c:pt idx="27">
                  <c:v>0.313099205493927</c:v>
                </c:pt>
                <c:pt idx="28">
                  <c:v>0.31823590397834778</c:v>
                </c:pt>
                <c:pt idx="29">
                  <c:v>0.31834158301353455</c:v>
                </c:pt>
                <c:pt idx="30">
                  <c:v>0.32059350609779358</c:v>
                </c:pt>
                <c:pt idx="31">
                  <c:v>0.32111543416976929</c:v>
                </c:pt>
                <c:pt idx="32">
                  <c:v>0.320627361536026</c:v>
                </c:pt>
                <c:pt idx="33">
                  <c:v>0.32264995574951172</c:v>
                </c:pt>
                <c:pt idx="34">
                  <c:v>0.32448890805244446</c:v>
                </c:pt>
                <c:pt idx="35">
                  <c:v>0.3284853994846344</c:v>
                </c:pt>
                <c:pt idx="36">
                  <c:v>0.33080539107322693</c:v>
                </c:pt>
                <c:pt idx="37">
                  <c:v>0.3383963406085968</c:v>
                </c:pt>
                <c:pt idx="38">
                  <c:v>0.33253920078277588</c:v>
                </c:pt>
                <c:pt idx="39">
                  <c:v>0.31028825044631958</c:v>
                </c:pt>
                <c:pt idx="40">
                  <c:v>0.31326177716255188</c:v>
                </c:pt>
                <c:pt idx="41">
                  <c:v>0.31624072790145874</c:v>
                </c:pt>
                <c:pt idx="42">
                  <c:v>0.30164164304733276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CA6-44DC-B1D4-6D6613CEB071}"/>
            </c:ext>
          </c:extLst>
        </c:ser>
        <c:ser>
          <c:idx val="6"/>
          <c:order val="10"/>
          <c:tx>
            <c:v>Middle 40% (60-yr+)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DataFigures!$IQ$82:$IQ$124</c:f>
              <c:numCache>
                <c:formatCode>0%</c:formatCode>
                <c:ptCount val="43"/>
                <c:pt idx="0">
                  <c:v>0.43077624278038568</c:v>
                </c:pt>
                <c:pt idx="5">
                  <c:v>0.45669188510507513</c:v>
                </c:pt>
                <c:pt idx="9">
                  <c:v>0.45280971506533757</c:v>
                </c:pt>
                <c:pt idx="14">
                  <c:v>0.47108830805438795</c:v>
                </c:pt>
                <c:pt idx="18">
                  <c:v>0.4450776414834941</c:v>
                </c:pt>
                <c:pt idx="20">
                  <c:v>0.4461175361510169</c:v>
                </c:pt>
                <c:pt idx="21">
                  <c:v>0.44816732569930123</c:v>
                </c:pt>
                <c:pt idx="22">
                  <c:v>0.45081194061499114</c:v>
                </c:pt>
                <c:pt idx="23">
                  <c:v>0.45191719527994889</c:v>
                </c:pt>
                <c:pt idx="24">
                  <c:v>0.45118000794603003</c:v>
                </c:pt>
                <c:pt idx="25">
                  <c:v>0.45213241300258</c:v>
                </c:pt>
                <c:pt idx="26">
                  <c:v>0.44414116825022698</c:v>
                </c:pt>
                <c:pt idx="27">
                  <c:v>0.43739187642059602</c:v>
                </c:pt>
                <c:pt idx="28">
                  <c:v>0.43556177860441098</c:v>
                </c:pt>
                <c:pt idx="29">
                  <c:v>0.434777812295635</c:v>
                </c:pt>
                <c:pt idx="30">
                  <c:v>0.43184218405941999</c:v>
                </c:pt>
                <c:pt idx="31">
                  <c:v>0.43006591618422302</c:v>
                </c:pt>
                <c:pt idx="32">
                  <c:v>0.42920564707557701</c:v>
                </c:pt>
                <c:pt idx="33">
                  <c:v>0.429633808461718</c:v>
                </c:pt>
                <c:pt idx="34">
                  <c:v>0.42690582097930901</c:v>
                </c:pt>
                <c:pt idx="35">
                  <c:v>0.42487283345412602</c:v>
                </c:pt>
                <c:pt idx="36">
                  <c:v>0.425125977059789</c:v>
                </c:pt>
                <c:pt idx="37">
                  <c:v>0.42120614457899302</c:v>
                </c:pt>
                <c:pt idx="38">
                  <c:v>0.42446283765002502</c:v>
                </c:pt>
                <c:pt idx="39">
                  <c:v>0.43689835107941799</c:v>
                </c:pt>
                <c:pt idx="40">
                  <c:v>0.43536876173287198</c:v>
                </c:pt>
                <c:pt idx="41">
                  <c:v>0.43232053947136201</c:v>
                </c:pt>
                <c:pt idx="42">
                  <c:v>0.44109637668663298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CA6-44DC-B1D4-6D6613CEB071}"/>
            </c:ext>
          </c:extLst>
        </c:ser>
        <c:ser>
          <c:idx val="11"/>
          <c:order val="11"/>
          <c:tx>
            <c:v>Bottom 50% (60-yr+)</c:v>
          </c:tx>
          <c:spPr>
            <a:ln>
              <a:solidFill>
                <a:schemeClr val="accent3">
                  <a:shade val="76000"/>
                  <a:shade val="95000"/>
                  <a:satMod val="10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chemeClr val="accent3">
                    <a:shade val="76000"/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DataFigures!$IP$82:$IP$124</c:f>
              <c:numCache>
                <c:formatCode>0%</c:formatCode>
                <c:ptCount val="43"/>
                <c:pt idx="0">
                  <c:v>0.17169556047761445</c:v>
                </c:pt>
                <c:pt idx="5">
                  <c:v>0.19259901099397186</c:v>
                </c:pt>
                <c:pt idx="9">
                  <c:v>0.2169055716799218</c:v>
                </c:pt>
                <c:pt idx="14">
                  <c:v>0.21273006498208347</c:v>
                </c:pt>
                <c:pt idx="18">
                  <c:v>0.23123794179327606</c:v>
                </c:pt>
                <c:pt idx="20">
                  <c:v>0.22807863528590672</c:v>
                </c:pt>
                <c:pt idx="21">
                  <c:v>0.23651317350891304</c:v>
                </c:pt>
                <c:pt idx="22">
                  <c:v>0.23002565465502692</c:v>
                </c:pt>
                <c:pt idx="23">
                  <c:v>0.237036724139911</c:v>
                </c:pt>
                <c:pt idx="24">
                  <c:v>0.24276978779475872</c:v>
                </c:pt>
                <c:pt idx="25">
                  <c:v>0.24572320151171262</c:v>
                </c:pt>
                <c:pt idx="26">
                  <c:v>0.24788468821812751</c:v>
                </c:pt>
                <c:pt idx="27">
                  <c:v>0.2495089426391344</c:v>
                </c:pt>
                <c:pt idx="28">
                  <c:v>0.24620227706859379</c:v>
                </c:pt>
                <c:pt idx="29">
                  <c:v>0.24688062053837051</c:v>
                </c:pt>
                <c:pt idx="30">
                  <c:v>0.24756427278464671</c:v>
                </c:pt>
                <c:pt idx="31">
                  <c:v>0.248818643336989</c:v>
                </c:pt>
                <c:pt idx="32">
                  <c:v>0.25016700826066002</c:v>
                </c:pt>
                <c:pt idx="33">
                  <c:v>0.24771625744865788</c:v>
                </c:pt>
                <c:pt idx="34">
                  <c:v>0.24860528790938671</c:v>
                </c:pt>
                <c:pt idx="35">
                  <c:v>0.24664177696177741</c:v>
                </c:pt>
                <c:pt idx="36">
                  <c:v>0.2440686598562315</c:v>
                </c:pt>
                <c:pt idx="37">
                  <c:v>0.24039753088761051</c:v>
                </c:pt>
                <c:pt idx="38">
                  <c:v>0.24299796319991451</c:v>
                </c:pt>
                <c:pt idx="39">
                  <c:v>0.25281342526694323</c:v>
                </c:pt>
                <c:pt idx="40">
                  <c:v>0.25136941618594261</c:v>
                </c:pt>
                <c:pt idx="41">
                  <c:v>0.25143869316778489</c:v>
                </c:pt>
                <c:pt idx="42">
                  <c:v>0.25726200202739169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CA6-44DC-B1D4-6D6613CEB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456"/>
        <c:axId val="45090304"/>
      </c:lineChart>
      <c:catAx>
        <c:axId val="4507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09030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5090304"/>
        <c:scaling>
          <c:orientation val="minMax"/>
          <c:max val="0.70000000000000007"/>
          <c:min val="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075456"/>
        <c:crosses val="autoZero"/>
        <c:crossBetween val="midCat"/>
        <c:majorUnit val="0.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4233106417717853"/>
          <c:y val="6.0611249813285535E-2"/>
          <c:w val="0.74033644519351471"/>
          <c:h val="0.1972732575094779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20: Gender gap by age, France 2012</a:t>
            </a:r>
            <a:endParaRPr lang="fr-FR" sz="14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31913365303706E-2"/>
          <c:y val="6.5996649916247915E-2"/>
          <c:w val="0.92500712606406388"/>
          <c:h val="0.79038944723618088"/>
        </c:manualLayout>
      </c:layout>
      <c:lineChart>
        <c:grouping val="standard"/>
        <c:varyColors val="0"/>
        <c:ser>
          <c:idx val="3"/>
          <c:order val="0"/>
          <c:tx>
            <c:strRef>
              <c:f>DataFigures!$HC$6</c:f>
              <c:strCache>
                <c:ptCount val="1"/>
                <c:pt idx="0">
                  <c:v>2012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DataFigures!$HC$13:$HC$53</c:f>
              <c:numCache>
                <c:formatCode>0%</c:formatCode>
                <c:ptCount val="41"/>
                <c:pt idx="0">
                  <c:v>1.2461109256236211</c:v>
                </c:pt>
                <c:pt idx="1">
                  <c:v>1.2547927042028086</c:v>
                </c:pt>
                <c:pt idx="2">
                  <c:v>1.2645193113628042</c:v>
                </c:pt>
                <c:pt idx="3">
                  <c:v>1.2774097912176812</c:v>
                </c:pt>
                <c:pt idx="4">
                  <c:v>1.2941132207529042</c:v>
                </c:pt>
                <c:pt idx="5">
                  <c:v>1.3116320999203359</c:v>
                </c:pt>
                <c:pt idx="6">
                  <c:v>1.3287280060130384</c:v>
                </c:pt>
                <c:pt idx="7">
                  <c:v>1.3458739307804193</c:v>
                </c:pt>
                <c:pt idx="8">
                  <c:v>1.3634389458562453</c:v>
                </c:pt>
                <c:pt idx="9">
                  <c:v>1.3837940218711287</c:v>
                </c:pt>
                <c:pt idx="10">
                  <c:v>1.407349666176565</c:v>
                </c:pt>
                <c:pt idx="11">
                  <c:v>1.4313530088712814</c:v>
                </c:pt>
                <c:pt idx="12">
                  <c:v>1.4537495245275636</c:v>
                </c:pt>
                <c:pt idx="13">
                  <c:v>1.4748004173520735</c:v>
                </c:pt>
                <c:pt idx="14">
                  <c:v>1.4934748496887345</c:v>
                </c:pt>
                <c:pt idx="15">
                  <c:v>1.5095354005325561</c:v>
                </c:pt>
                <c:pt idx="16">
                  <c:v>1.5195957933823079</c:v>
                </c:pt>
                <c:pt idx="17">
                  <c:v>1.5243074924701496</c:v>
                </c:pt>
                <c:pt idx="18">
                  <c:v>1.5269929294392961</c:v>
                </c:pt>
                <c:pt idx="19">
                  <c:v>1.5277644090877041</c:v>
                </c:pt>
                <c:pt idx="20">
                  <c:v>1.5293338809753063</c:v>
                </c:pt>
                <c:pt idx="21">
                  <c:v>1.5321321949947777</c:v>
                </c:pt>
                <c:pt idx="22">
                  <c:v>1.5365212162526405</c:v>
                </c:pt>
                <c:pt idx="23">
                  <c:v>1.5442172300642429</c:v>
                </c:pt>
                <c:pt idx="24">
                  <c:v>1.5533976126179312</c:v>
                </c:pt>
                <c:pt idx="25">
                  <c:v>1.563953425201567</c:v>
                </c:pt>
                <c:pt idx="26">
                  <c:v>1.5743397059718556</c:v>
                </c:pt>
                <c:pt idx="27">
                  <c:v>1.5829391625357012</c:v>
                </c:pt>
                <c:pt idx="28">
                  <c:v>1.5913843066899587</c:v>
                </c:pt>
                <c:pt idx="29">
                  <c:v>1.5998978262119925</c:v>
                </c:pt>
                <c:pt idx="30">
                  <c:v>1.6072271089620254</c:v>
                </c:pt>
                <c:pt idx="31">
                  <c:v>1.611283107235622</c:v>
                </c:pt>
                <c:pt idx="32">
                  <c:v>1.6123988686701916</c:v>
                </c:pt>
                <c:pt idx="33">
                  <c:v>1.6131099099300834</c:v>
                </c:pt>
                <c:pt idx="34">
                  <c:v>1.6139121803118566</c:v>
                </c:pt>
                <c:pt idx="35">
                  <c:v>1.6160292241970675</c:v>
                </c:pt>
                <c:pt idx="36">
                  <c:v>1.6173224050559836</c:v>
                </c:pt>
                <c:pt idx="37">
                  <c:v>1.6189949966002568</c:v>
                </c:pt>
                <c:pt idx="38">
                  <c:v>1.6220006709789665</c:v>
                </c:pt>
                <c:pt idx="39">
                  <c:v>1.628362656924214</c:v>
                </c:pt>
                <c:pt idx="40">
                  <c:v>1.6387644572305764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5D-4B5B-AE24-53F71F7A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3216"/>
        <c:axId val="45113728"/>
      </c:lineChart>
      <c:catAx>
        <c:axId val="4487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1137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113728"/>
        <c:scaling>
          <c:orientation val="minMax"/>
          <c:max val="1.7"/>
          <c:min val="1.2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4873216"/>
        <c:crosses val="autoZero"/>
        <c:crossBetween val="midCat"/>
        <c:majorUnit val="0.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Gender gap by age, France 2012</a:t>
            </a:r>
            <a:endParaRPr lang="fr-FR" sz="14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31913365303706E-2"/>
          <c:y val="6.5996649916247915E-2"/>
          <c:w val="0.92500712606406388"/>
          <c:h val="0.79038944723618088"/>
        </c:manualLayout>
      </c:layout>
      <c:lineChart>
        <c:grouping val="standard"/>
        <c:varyColors val="0"/>
        <c:ser>
          <c:idx val="3"/>
          <c:order val="0"/>
          <c:tx>
            <c:strRef>
              <c:f>DataFigures!$HC$6</c:f>
              <c:strCache>
                <c:ptCount val="1"/>
                <c:pt idx="0">
                  <c:v>2012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DataFigures!$HC$13:$HC$53</c:f>
              <c:numCache>
                <c:formatCode>0%</c:formatCode>
                <c:ptCount val="41"/>
                <c:pt idx="0">
                  <c:v>1.2461109256236211</c:v>
                </c:pt>
                <c:pt idx="1">
                  <c:v>1.2547927042028086</c:v>
                </c:pt>
                <c:pt idx="2">
                  <c:v>1.2645193113628042</c:v>
                </c:pt>
                <c:pt idx="3">
                  <c:v>1.2774097912176812</c:v>
                </c:pt>
                <c:pt idx="4">
                  <c:v>1.2941132207529042</c:v>
                </c:pt>
                <c:pt idx="5">
                  <c:v>1.3116320999203359</c:v>
                </c:pt>
                <c:pt idx="6">
                  <c:v>1.3287280060130384</c:v>
                </c:pt>
                <c:pt idx="7">
                  <c:v>1.3458739307804193</c:v>
                </c:pt>
                <c:pt idx="8">
                  <c:v>1.3634389458562453</c:v>
                </c:pt>
                <c:pt idx="9">
                  <c:v>1.3837940218711287</c:v>
                </c:pt>
                <c:pt idx="10">
                  <c:v>1.407349666176565</c:v>
                </c:pt>
                <c:pt idx="11">
                  <c:v>1.4313530088712814</c:v>
                </c:pt>
                <c:pt idx="12">
                  <c:v>1.4537495245275636</c:v>
                </c:pt>
                <c:pt idx="13">
                  <c:v>1.4748004173520735</c:v>
                </c:pt>
                <c:pt idx="14">
                  <c:v>1.4934748496887345</c:v>
                </c:pt>
                <c:pt idx="15">
                  <c:v>1.5095354005325561</c:v>
                </c:pt>
                <c:pt idx="16">
                  <c:v>1.5195957933823079</c:v>
                </c:pt>
                <c:pt idx="17">
                  <c:v>1.5243074924701496</c:v>
                </c:pt>
                <c:pt idx="18">
                  <c:v>1.5269929294392961</c:v>
                </c:pt>
                <c:pt idx="19">
                  <c:v>1.5277644090877041</c:v>
                </c:pt>
                <c:pt idx="20">
                  <c:v>1.5293338809753063</c:v>
                </c:pt>
                <c:pt idx="21">
                  <c:v>1.5321321949947777</c:v>
                </c:pt>
                <c:pt idx="22">
                  <c:v>1.5365212162526405</c:v>
                </c:pt>
                <c:pt idx="23">
                  <c:v>1.5442172300642429</c:v>
                </c:pt>
                <c:pt idx="24">
                  <c:v>1.5533976126179312</c:v>
                </c:pt>
                <c:pt idx="25">
                  <c:v>1.563953425201567</c:v>
                </c:pt>
                <c:pt idx="26">
                  <c:v>1.5743397059718556</c:v>
                </c:pt>
                <c:pt idx="27">
                  <c:v>1.5829391625357012</c:v>
                </c:pt>
                <c:pt idx="28">
                  <c:v>1.5913843066899587</c:v>
                </c:pt>
                <c:pt idx="29">
                  <c:v>1.5998978262119925</c:v>
                </c:pt>
                <c:pt idx="30">
                  <c:v>1.6072271089620254</c:v>
                </c:pt>
                <c:pt idx="31">
                  <c:v>1.611283107235622</c:v>
                </c:pt>
                <c:pt idx="32">
                  <c:v>1.6123988686701916</c:v>
                </c:pt>
                <c:pt idx="33">
                  <c:v>1.6131099099300834</c:v>
                </c:pt>
                <c:pt idx="34">
                  <c:v>1.6139121803118566</c:v>
                </c:pt>
                <c:pt idx="35">
                  <c:v>1.6160292241970675</c:v>
                </c:pt>
                <c:pt idx="36">
                  <c:v>1.6173224050559836</c:v>
                </c:pt>
                <c:pt idx="37">
                  <c:v>1.6189949966002568</c:v>
                </c:pt>
                <c:pt idx="38">
                  <c:v>1.6220006709789665</c:v>
                </c:pt>
                <c:pt idx="39">
                  <c:v>1.628362656924214</c:v>
                </c:pt>
                <c:pt idx="40">
                  <c:v>1.6387644572305764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5D-4B5B-AE24-53F71F7A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3264"/>
        <c:axId val="45165952"/>
      </c:lineChart>
      <c:catAx>
        <c:axId val="451632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1659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165952"/>
        <c:scaling>
          <c:orientation val="minMax"/>
          <c:max val="1.7"/>
          <c:min val="1.2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163264"/>
        <c:crosses val="autoZero"/>
        <c:crossBetween val="midCat"/>
        <c:majorUnit val="0.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21: Gender gap by age, France 1970-2012 </a:t>
            </a:r>
            <a:endParaRPr lang="fr-FR" sz="14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31913365303706E-2"/>
          <c:y val="6.8090452261306542E-2"/>
          <c:w val="0.91776704497515571"/>
          <c:h val="0.79876465661641538"/>
        </c:manualLayout>
      </c:layout>
      <c:lineChart>
        <c:grouping val="standard"/>
        <c:varyColors val="0"/>
        <c:ser>
          <c:idx val="0"/>
          <c:order val="0"/>
          <c:tx>
            <c:strRef>
              <c:f>DataFigures!$GZ$6</c:f>
              <c:strCache>
                <c:ptCount val="1"/>
                <c:pt idx="0">
                  <c:v>1970</c:v>
                </c:pt>
              </c:strCache>
            </c:strRef>
          </c:tx>
          <c:marker>
            <c:symbol val="star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DataFigures!$GZ$13:$GZ$53</c:f>
              <c:numCache>
                <c:formatCode>0%</c:formatCode>
                <c:ptCount val="41"/>
                <c:pt idx="0">
                  <c:v>2.3646648860834167</c:v>
                </c:pt>
                <c:pt idx="1">
                  <c:v>2.5180642830891182</c:v>
                </c:pt>
                <c:pt idx="2">
                  <c:v>2.6806966933823801</c:v>
                </c:pt>
                <c:pt idx="3">
                  <c:v>2.8540982121415093</c:v>
                </c:pt>
                <c:pt idx="4">
                  <c:v>3.044352693514365</c:v>
                </c:pt>
                <c:pt idx="5">
                  <c:v>3.2830391782863342</c:v>
                </c:pt>
                <c:pt idx="6">
                  <c:v>3.4802756043701111</c:v>
                </c:pt>
                <c:pt idx="7">
                  <c:v>3.6339443514285206</c:v>
                </c:pt>
                <c:pt idx="8">
                  <c:v>3.7420312802610534</c:v>
                </c:pt>
                <c:pt idx="9">
                  <c:v>3.8282120422951249</c:v>
                </c:pt>
                <c:pt idx="10">
                  <c:v>3.8759599342853699</c:v>
                </c:pt>
                <c:pt idx="11">
                  <c:v>3.9055152451889747</c:v>
                </c:pt>
                <c:pt idx="12">
                  <c:v>3.9170811628776372</c:v>
                </c:pt>
                <c:pt idx="13">
                  <c:v>3.9195678407865038</c:v>
                </c:pt>
                <c:pt idx="14">
                  <c:v>3.9125739341402941</c:v>
                </c:pt>
                <c:pt idx="15">
                  <c:v>3.8889624337954958</c:v>
                </c:pt>
                <c:pt idx="16">
                  <c:v>3.8477790961997966</c:v>
                </c:pt>
                <c:pt idx="17">
                  <c:v>3.8199976328066203</c:v>
                </c:pt>
                <c:pt idx="18">
                  <c:v>3.8238468330450335</c:v>
                </c:pt>
                <c:pt idx="19">
                  <c:v>3.8432244888993328</c:v>
                </c:pt>
                <c:pt idx="20">
                  <c:v>3.8585658682803956</c:v>
                </c:pt>
                <c:pt idx="21">
                  <c:v>3.8857628751827686</c:v>
                </c:pt>
                <c:pt idx="22">
                  <c:v>3.9044111413342084</c:v>
                </c:pt>
                <c:pt idx="23">
                  <c:v>3.9124647752909083</c:v>
                </c:pt>
                <c:pt idx="24">
                  <c:v>3.9106447714160817</c:v>
                </c:pt>
                <c:pt idx="25">
                  <c:v>3.8794604686464296</c:v>
                </c:pt>
                <c:pt idx="26">
                  <c:v>3.8396242739362889</c:v>
                </c:pt>
                <c:pt idx="27">
                  <c:v>3.8068412787183936</c:v>
                </c:pt>
                <c:pt idx="28">
                  <c:v>3.7375969323330382</c:v>
                </c:pt>
                <c:pt idx="29">
                  <c:v>3.6555010015743274</c:v>
                </c:pt>
                <c:pt idx="30">
                  <c:v>3.6056957980883664</c:v>
                </c:pt>
                <c:pt idx="31">
                  <c:v>3.5556592917573688</c:v>
                </c:pt>
                <c:pt idx="32">
                  <c:v>3.5200921334861142</c:v>
                </c:pt>
                <c:pt idx="33">
                  <c:v>3.499702448293613</c:v>
                </c:pt>
                <c:pt idx="34">
                  <c:v>3.4706728016974395</c:v>
                </c:pt>
                <c:pt idx="35">
                  <c:v>3.4197541813893331</c:v>
                </c:pt>
                <c:pt idx="36">
                  <c:v>3.3315604182445293</c:v>
                </c:pt>
                <c:pt idx="37">
                  <c:v>3.2136956706937747</c:v>
                </c:pt>
                <c:pt idx="38">
                  <c:v>3.1077574039461702</c:v>
                </c:pt>
                <c:pt idx="39">
                  <c:v>3.0383065741065871</c:v>
                </c:pt>
                <c:pt idx="40">
                  <c:v>2.962980425974588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5D-4B5B-AE24-53F71F7A3C18}"/>
            </c:ext>
          </c:extLst>
        </c:ser>
        <c:ser>
          <c:idx val="5"/>
          <c:order val="1"/>
          <c:tx>
            <c:strRef>
              <c:f>DataFigures!$HA$6</c:f>
              <c:strCache>
                <c:ptCount val="1"/>
                <c:pt idx="0">
                  <c:v>1984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DataFigures!$HA$13:$HA$53</c:f>
              <c:numCache>
                <c:formatCode>0%</c:formatCode>
                <c:ptCount val="41"/>
                <c:pt idx="0">
                  <c:v>1.8922899611458555</c:v>
                </c:pt>
                <c:pt idx="1">
                  <c:v>1.9576177740262724</c:v>
                </c:pt>
                <c:pt idx="2">
                  <c:v>2.0133813840799406</c:v>
                </c:pt>
                <c:pt idx="3">
                  <c:v>2.0604203857867036</c:v>
                </c:pt>
                <c:pt idx="4">
                  <c:v>2.1095850569509764</c:v>
                </c:pt>
                <c:pt idx="5">
                  <c:v>2.168976231641901</c:v>
                </c:pt>
                <c:pt idx="6">
                  <c:v>2.2291901418441658</c:v>
                </c:pt>
                <c:pt idx="7">
                  <c:v>2.2761353158745758</c:v>
                </c:pt>
                <c:pt idx="8">
                  <c:v>2.3049917936108062</c:v>
                </c:pt>
                <c:pt idx="9">
                  <c:v>2.3244697784084933</c:v>
                </c:pt>
                <c:pt idx="10">
                  <c:v>2.3442987830935076</c:v>
                </c:pt>
                <c:pt idx="11">
                  <c:v>2.3684949311749652</c:v>
                </c:pt>
                <c:pt idx="12">
                  <c:v>2.3975448092943692</c:v>
                </c:pt>
                <c:pt idx="13">
                  <c:v>2.4372817668746833</c:v>
                </c:pt>
                <c:pt idx="14">
                  <c:v>2.4884510196322918</c:v>
                </c:pt>
                <c:pt idx="15">
                  <c:v>2.5380520796142716</c:v>
                </c:pt>
                <c:pt idx="16">
                  <c:v>2.5837831048667788</c:v>
                </c:pt>
                <c:pt idx="17">
                  <c:v>2.6415791789901233</c:v>
                </c:pt>
                <c:pt idx="18">
                  <c:v>2.7125192152841029</c:v>
                </c:pt>
                <c:pt idx="19">
                  <c:v>2.784161021312944</c:v>
                </c:pt>
                <c:pt idx="20">
                  <c:v>2.8595549220787966</c:v>
                </c:pt>
                <c:pt idx="21">
                  <c:v>2.9437907057251205</c:v>
                </c:pt>
                <c:pt idx="22">
                  <c:v>3.018986650062951</c:v>
                </c:pt>
                <c:pt idx="23">
                  <c:v>3.0865621949153073</c:v>
                </c:pt>
                <c:pt idx="24">
                  <c:v>3.1513345299937283</c:v>
                </c:pt>
                <c:pt idx="25">
                  <c:v>3.1960907309792033</c:v>
                </c:pt>
                <c:pt idx="26">
                  <c:v>3.2266710983806646</c:v>
                </c:pt>
                <c:pt idx="27">
                  <c:v>3.2497338176924813</c:v>
                </c:pt>
                <c:pt idx="28">
                  <c:v>3.2563906499414603</c:v>
                </c:pt>
                <c:pt idx="29">
                  <c:v>3.248301172919855</c:v>
                </c:pt>
                <c:pt idx="30">
                  <c:v>3.2285887520344185</c:v>
                </c:pt>
                <c:pt idx="31">
                  <c:v>3.1971469892489188</c:v>
                </c:pt>
                <c:pt idx="32">
                  <c:v>3.1481147409041403</c:v>
                </c:pt>
                <c:pt idx="33">
                  <c:v>3.0869502712567796</c:v>
                </c:pt>
                <c:pt idx="34">
                  <c:v>3.022430088799926</c:v>
                </c:pt>
                <c:pt idx="35">
                  <c:v>2.9501778020417357</c:v>
                </c:pt>
                <c:pt idx="36">
                  <c:v>2.8832487610805853</c:v>
                </c:pt>
                <c:pt idx="37">
                  <c:v>2.8298699232912119</c:v>
                </c:pt>
                <c:pt idx="38">
                  <c:v>2.7646345577475437</c:v>
                </c:pt>
                <c:pt idx="39">
                  <c:v>2.6900622354631696</c:v>
                </c:pt>
                <c:pt idx="40">
                  <c:v>2.6171955970161958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5D-4B5B-AE24-53F71F7A3C18}"/>
            </c:ext>
          </c:extLst>
        </c:ser>
        <c:ser>
          <c:idx val="2"/>
          <c:order val="2"/>
          <c:tx>
            <c:strRef>
              <c:f>DataFigures!$HB$6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DataFigures!$HB$13:$HB$53</c:f>
              <c:numCache>
                <c:formatCode>0%</c:formatCode>
                <c:ptCount val="41"/>
                <c:pt idx="0">
                  <c:v>1.3221204177959223</c:v>
                </c:pt>
                <c:pt idx="1">
                  <c:v>1.348511544133056</c:v>
                </c:pt>
                <c:pt idx="2">
                  <c:v>1.3771172103194054</c:v>
                </c:pt>
                <c:pt idx="3">
                  <c:v>1.408616433876321</c:v>
                </c:pt>
                <c:pt idx="4">
                  <c:v>1.4473364424531077</c:v>
                </c:pt>
                <c:pt idx="5">
                  <c:v>1.4923583618440661</c:v>
                </c:pt>
                <c:pt idx="6">
                  <c:v>1.5372942045223548</c:v>
                </c:pt>
                <c:pt idx="7">
                  <c:v>1.5787750294707765</c:v>
                </c:pt>
                <c:pt idx="8">
                  <c:v>1.6151910466060502</c:v>
                </c:pt>
                <c:pt idx="9">
                  <c:v>1.6456169790912805</c:v>
                </c:pt>
                <c:pt idx="10">
                  <c:v>1.670416857354613</c:v>
                </c:pt>
                <c:pt idx="11">
                  <c:v>1.6906727400992909</c:v>
                </c:pt>
                <c:pt idx="12">
                  <c:v>1.707314187455391</c:v>
                </c:pt>
                <c:pt idx="13">
                  <c:v>1.7196881603487555</c:v>
                </c:pt>
                <c:pt idx="14">
                  <c:v>1.7276504672951687</c:v>
                </c:pt>
                <c:pt idx="15">
                  <c:v>1.7336997012299293</c:v>
                </c:pt>
                <c:pt idx="16">
                  <c:v>1.7392828452268716</c:v>
                </c:pt>
                <c:pt idx="17">
                  <c:v>1.746394412973078</c:v>
                </c:pt>
                <c:pt idx="18">
                  <c:v>1.7549589978899924</c:v>
                </c:pt>
                <c:pt idx="19">
                  <c:v>1.7651429683950608</c:v>
                </c:pt>
                <c:pt idx="20">
                  <c:v>1.7775948344372259</c:v>
                </c:pt>
                <c:pt idx="21">
                  <c:v>1.7923747650868107</c:v>
                </c:pt>
                <c:pt idx="22">
                  <c:v>1.8104949576965996</c:v>
                </c:pt>
                <c:pt idx="23">
                  <c:v>1.8309165186361094</c:v>
                </c:pt>
                <c:pt idx="24">
                  <c:v>1.8545336320471724</c:v>
                </c:pt>
                <c:pt idx="25">
                  <c:v>1.8818936267714972</c:v>
                </c:pt>
                <c:pt idx="26">
                  <c:v>1.9096109460056312</c:v>
                </c:pt>
                <c:pt idx="27">
                  <c:v>1.9353327343143343</c:v>
                </c:pt>
                <c:pt idx="28">
                  <c:v>1.9611894375231713</c:v>
                </c:pt>
                <c:pt idx="29">
                  <c:v>1.9871232199798186</c:v>
                </c:pt>
                <c:pt idx="30">
                  <c:v>2.0129768131677763</c:v>
                </c:pt>
                <c:pt idx="31">
                  <c:v>2.0360861414841098</c:v>
                </c:pt>
                <c:pt idx="32">
                  <c:v>2.0519980305320522</c:v>
                </c:pt>
                <c:pt idx="33">
                  <c:v>2.0630913404767099</c:v>
                </c:pt>
                <c:pt idx="34">
                  <c:v>2.0668418066208241</c:v>
                </c:pt>
                <c:pt idx="35">
                  <c:v>2.0665902337103783</c:v>
                </c:pt>
                <c:pt idx="36">
                  <c:v>2.0637911319610454</c:v>
                </c:pt>
                <c:pt idx="37">
                  <c:v>2.0544129729423521</c:v>
                </c:pt>
                <c:pt idx="38">
                  <c:v>2.0387234133963701</c:v>
                </c:pt>
                <c:pt idx="39">
                  <c:v>2.0186009894966044</c:v>
                </c:pt>
                <c:pt idx="40">
                  <c:v>1.9925195161390901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5D-4B5B-AE24-53F71F7A3C18}"/>
            </c:ext>
          </c:extLst>
        </c:ser>
        <c:ser>
          <c:idx val="3"/>
          <c:order val="3"/>
          <c:tx>
            <c:strRef>
              <c:f>DataFigures!$HC$6</c:f>
              <c:strCache>
                <c:ptCount val="1"/>
                <c:pt idx="0">
                  <c:v>2012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DataFigures!$HC$13:$HC$53</c:f>
              <c:numCache>
                <c:formatCode>0%</c:formatCode>
                <c:ptCount val="41"/>
                <c:pt idx="0">
                  <c:v>1.2461109256236211</c:v>
                </c:pt>
                <c:pt idx="1">
                  <c:v>1.2547927042028086</c:v>
                </c:pt>
                <c:pt idx="2">
                  <c:v>1.2645193113628042</c:v>
                </c:pt>
                <c:pt idx="3">
                  <c:v>1.2774097912176812</c:v>
                </c:pt>
                <c:pt idx="4">
                  <c:v>1.2941132207529042</c:v>
                </c:pt>
                <c:pt idx="5">
                  <c:v>1.3116320999203359</c:v>
                </c:pt>
                <c:pt idx="6">
                  <c:v>1.3287280060130384</c:v>
                </c:pt>
                <c:pt idx="7">
                  <c:v>1.3458739307804193</c:v>
                </c:pt>
                <c:pt idx="8">
                  <c:v>1.3634389458562453</c:v>
                </c:pt>
                <c:pt idx="9">
                  <c:v>1.3837940218711287</c:v>
                </c:pt>
                <c:pt idx="10">
                  <c:v>1.407349666176565</c:v>
                </c:pt>
                <c:pt idx="11">
                  <c:v>1.4313530088712814</c:v>
                </c:pt>
                <c:pt idx="12">
                  <c:v>1.4537495245275636</c:v>
                </c:pt>
                <c:pt idx="13">
                  <c:v>1.4748004173520735</c:v>
                </c:pt>
                <c:pt idx="14">
                  <c:v>1.4934748496887345</c:v>
                </c:pt>
                <c:pt idx="15">
                  <c:v>1.5095354005325561</c:v>
                </c:pt>
                <c:pt idx="16">
                  <c:v>1.5195957933823079</c:v>
                </c:pt>
                <c:pt idx="17">
                  <c:v>1.5243074924701496</c:v>
                </c:pt>
                <c:pt idx="18">
                  <c:v>1.5269929294392961</c:v>
                </c:pt>
                <c:pt idx="19">
                  <c:v>1.5277644090877041</c:v>
                </c:pt>
                <c:pt idx="20">
                  <c:v>1.5293338809753063</c:v>
                </c:pt>
                <c:pt idx="21">
                  <c:v>1.5321321949947777</c:v>
                </c:pt>
                <c:pt idx="22">
                  <c:v>1.5365212162526405</c:v>
                </c:pt>
                <c:pt idx="23">
                  <c:v>1.5442172300642429</c:v>
                </c:pt>
                <c:pt idx="24">
                  <c:v>1.5533976126179312</c:v>
                </c:pt>
                <c:pt idx="25">
                  <c:v>1.563953425201567</c:v>
                </c:pt>
                <c:pt idx="26">
                  <c:v>1.5743397059718556</c:v>
                </c:pt>
                <c:pt idx="27">
                  <c:v>1.5829391625357012</c:v>
                </c:pt>
                <c:pt idx="28">
                  <c:v>1.5913843066899587</c:v>
                </c:pt>
                <c:pt idx="29">
                  <c:v>1.5998978262119925</c:v>
                </c:pt>
                <c:pt idx="30">
                  <c:v>1.6072271089620254</c:v>
                </c:pt>
                <c:pt idx="31">
                  <c:v>1.611283107235622</c:v>
                </c:pt>
                <c:pt idx="32">
                  <c:v>1.6123988686701916</c:v>
                </c:pt>
                <c:pt idx="33">
                  <c:v>1.6131099099300834</c:v>
                </c:pt>
                <c:pt idx="34">
                  <c:v>1.6139121803118566</c:v>
                </c:pt>
                <c:pt idx="35">
                  <c:v>1.6160292241970675</c:v>
                </c:pt>
                <c:pt idx="36">
                  <c:v>1.6173224050559836</c:v>
                </c:pt>
                <c:pt idx="37">
                  <c:v>1.6189949966002568</c:v>
                </c:pt>
                <c:pt idx="38">
                  <c:v>1.6220006709789665</c:v>
                </c:pt>
                <c:pt idx="39">
                  <c:v>1.628362656924214</c:v>
                </c:pt>
                <c:pt idx="40">
                  <c:v>1.6387644572305764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5D-4B5B-AE24-53F71F7A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2144"/>
        <c:axId val="45225088"/>
      </c:lineChart>
      <c:catAx>
        <c:axId val="45222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2250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225088"/>
        <c:scaling>
          <c:orientation val="minMax"/>
          <c:max val="4"/>
          <c:min val="1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222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26786532765072479"/>
          <c:y val="0.13126442580355849"/>
          <c:w val="0.1419490298291341"/>
          <c:h val="0.2959973753280840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Gender gap by age, France 1970-2012 </a:t>
            </a:r>
            <a:endParaRPr lang="fr-FR" sz="14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31913365303706E-2"/>
          <c:y val="6.8090452261306542E-2"/>
          <c:w val="0.91776704497515571"/>
          <c:h val="0.79876465661641538"/>
        </c:manualLayout>
      </c:layout>
      <c:lineChart>
        <c:grouping val="standard"/>
        <c:varyColors val="0"/>
        <c:ser>
          <c:idx val="0"/>
          <c:order val="0"/>
          <c:tx>
            <c:strRef>
              <c:f>DataFigures!$GZ$6</c:f>
              <c:strCache>
                <c:ptCount val="1"/>
                <c:pt idx="0">
                  <c:v>1970</c:v>
                </c:pt>
              </c:strCache>
            </c:strRef>
          </c:tx>
          <c:marker>
            <c:symbol val="star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DataFigures!$GZ$13:$GZ$53</c:f>
              <c:numCache>
                <c:formatCode>0%</c:formatCode>
                <c:ptCount val="41"/>
                <c:pt idx="0">
                  <c:v>2.3646648860834167</c:v>
                </c:pt>
                <c:pt idx="1">
                  <c:v>2.5180642830891182</c:v>
                </c:pt>
                <c:pt idx="2">
                  <c:v>2.6806966933823801</c:v>
                </c:pt>
                <c:pt idx="3">
                  <c:v>2.8540982121415093</c:v>
                </c:pt>
                <c:pt idx="4">
                  <c:v>3.044352693514365</c:v>
                </c:pt>
                <c:pt idx="5">
                  <c:v>3.2830391782863342</c:v>
                </c:pt>
                <c:pt idx="6">
                  <c:v>3.4802756043701111</c:v>
                </c:pt>
                <c:pt idx="7">
                  <c:v>3.6339443514285206</c:v>
                </c:pt>
                <c:pt idx="8">
                  <c:v>3.7420312802610534</c:v>
                </c:pt>
                <c:pt idx="9">
                  <c:v>3.8282120422951249</c:v>
                </c:pt>
                <c:pt idx="10">
                  <c:v>3.8759599342853699</c:v>
                </c:pt>
                <c:pt idx="11">
                  <c:v>3.9055152451889747</c:v>
                </c:pt>
                <c:pt idx="12">
                  <c:v>3.9170811628776372</c:v>
                </c:pt>
                <c:pt idx="13">
                  <c:v>3.9195678407865038</c:v>
                </c:pt>
                <c:pt idx="14">
                  <c:v>3.9125739341402941</c:v>
                </c:pt>
                <c:pt idx="15">
                  <c:v>3.8889624337954958</c:v>
                </c:pt>
                <c:pt idx="16">
                  <c:v>3.8477790961997966</c:v>
                </c:pt>
                <c:pt idx="17">
                  <c:v>3.8199976328066203</c:v>
                </c:pt>
                <c:pt idx="18">
                  <c:v>3.8238468330450335</c:v>
                </c:pt>
                <c:pt idx="19">
                  <c:v>3.8432244888993328</c:v>
                </c:pt>
                <c:pt idx="20">
                  <c:v>3.8585658682803956</c:v>
                </c:pt>
                <c:pt idx="21">
                  <c:v>3.8857628751827686</c:v>
                </c:pt>
                <c:pt idx="22">
                  <c:v>3.9044111413342084</c:v>
                </c:pt>
                <c:pt idx="23">
                  <c:v>3.9124647752909083</c:v>
                </c:pt>
                <c:pt idx="24">
                  <c:v>3.9106447714160817</c:v>
                </c:pt>
                <c:pt idx="25">
                  <c:v>3.8794604686464296</c:v>
                </c:pt>
                <c:pt idx="26">
                  <c:v>3.8396242739362889</c:v>
                </c:pt>
                <c:pt idx="27">
                  <c:v>3.8068412787183936</c:v>
                </c:pt>
                <c:pt idx="28">
                  <c:v>3.7375969323330382</c:v>
                </c:pt>
                <c:pt idx="29">
                  <c:v>3.6555010015743274</c:v>
                </c:pt>
                <c:pt idx="30">
                  <c:v>3.6056957980883664</c:v>
                </c:pt>
                <c:pt idx="31">
                  <c:v>3.5556592917573688</c:v>
                </c:pt>
                <c:pt idx="32">
                  <c:v>3.5200921334861142</c:v>
                </c:pt>
                <c:pt idx="33">
                  <c:v>3.499702448293613</c:v>
                </c:pt>
                <c:pt idx="34">
                  <c:v>3.4706728016974395</c:v>
                </c:pt>
                <c:pt idx="35">
                  <c:v>3.4197541813893331</c:v>
                </c:pt>
                <c:pt idx="36">
                  <c:v>3.3315604182445293</c:v>
                </c:pt>
                <c:pt idx="37">
                  <c:v>3.2136956706937747</c:v>
                </c:pt>
                <c:pt idx="38">
                  <c:v>3.1077574039461702</c:v>
                </c:pt>
                <c:pt idx="39">
                  <c:v>3.0383065741065871</c:v>
                </c:pt>
                <c:pt idx="40">
                  <c:v>2.962980425974588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5D-4B5B-AE24-53F71F7A3C18}"/>
            </c:ext>
          </c:extLst>
        </c:ser>
        <c:ser>
          <c:idx val="5"/>
          <c:order val="1"/>
          <c:tx>
            <c:strRef>
              <c:f>DataFigures!$HA$6</c:f>
              <c:strCache>
                <c:ptCount val="1"/>
                <c:pt idx="0">
                  <c:v>1984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DataFigures!$HA$13:$HA$53</c:f>
              <c:numCache>
                <c:formatCode>0%</c:formatCode>
                <c:ptCount val="41"/>
                <c:pt idx="0">
                  <c:v>1.8922899611458555</c:v>
                </c:pt>
                <c:pt idx="1">
                  <c:v>1.9576177740262724</c:v>
                </c:pt>
                <c:pt idx="2">
                  <c:v>2.0133813840799406</c:v>
                </c:pt>
                <c:pt idx="3">
                  <c:v>2.0604203857867036</c:v>
                </c:pt>
                <c:pt idx="4">
                  <c:v>2.1095850569509764</c:v>
                </c:pt>
                <c:pt idx="5">
                  <c:v>2.168976231641901</c:v>
                </c:pt>
                <c:pt idx="6">
                  <c:v>2.2291901418441658</c:v>
                </c:pt>
                <c:pt idx="7">
                  <c:v>2.2761353158745758</c:v>
                </c:pt>
                <c:pt idx="8">
                  <c:v>2.3049917936108062</c:v>
                </c:pt>
                <c:pt idx="9">
                  <c:v>2.3244697784084933</c:v>
                </c:pt>
                <c:pt idx="10">
                  <c:v>2.3442987830935076</c:v>
                </c:pt>
                <c:pt idx="11">
                  <c:v>2.3684949311749652</c:v>
                </c:pt>
                <c:pt idx="12">
                  <c:v>2.3975448092943692</c:v>
                </c:pt>
                <c:pt idx="13">
                  <c:v>2.4372817668746833</c:v>
                </c:pt>
                <c:pt idx="14">
                  <c:v>2.4884510196322918</c:v>
                </c:pt>
                <c:pt idx="15">
                  <c:v>2.5380520796142716</c:v>
                </c:pt>
                <c:pt idx="16">
                  <c:v>2.5837831048667788</c:v>
                </c:pt>
                <c:pt idx="17">
                  <c:v>2.6415791789901233</c:v>
                </c:pt>
                <c:pt idx="18">
                  <c:v>2.7125192152841029</c:v>
                </c:pt>
                <c:pt idx="19">
                  <c:v>2.784161021312944</c:v>
                </c:pt>
                <c:pt idx="20">
                  <c:v>2.8595549220787966</c:v>
                </c:pt>
                <c:pt idx="21">
                  <c:v>2.9437907057251205</c:v>
                </c:pt>
                <c:pt idx="22">
                  <c:v>3.018986650062951</c:v>
                </c:pt>
                <c:pt idx="23">
                  <c:v>3.0865621949153073</c:v>
                </c:pt>
                <c:pt idx="24">
                  <c:v>3.1513345299937283</c:v>
                </c:pt>
                <c:pt idx="25">
                  <c:v>3.1960907309792033</c:v>
                </c:pt>
                <c:pt idx="26">
                  <c:v>3.2266710983806646</c:v>
                </c:pt>
                <c:pt idx="27">
                  <c:v>3.2497338176924813</c:v>
                </c:pt>
                <c:pt idx="28">
                  <c:v>3.2563906499414603</c:v>
                </c:pt>
                <c:pt idx="29">
                  <c:v>3.248301172919855</c:v>
                </c:pt>
                <c:pt idx="30">
                  <c:v>3.2285887520344185</c:v>
                </c:pt>
                <c:pt idx="31">
                  <c:v>3.1971469892489188</c:v>
                </c:pt>
                <c:pt idx="32">
                  <c:v>3.1481147409041403</c:v>
                </c:pt>
                <c:pt idx="33">
                  <c:v>3.0869502712567796</c:v>
                </c:pt>
                <c:pt idx="34">
                  <c:v>3.022430088799926</c:v>
                </c:pt>
                <c:pt idx="35">
                  <c:v>2.9501778020417357</c:v>
                </c:pt>
                <c:pt idx="36">
                  <c:v>2.8832487610805853</c:v>
                </c:pt>
                <c:pt idx="37">
                  <c:v>2.8298699232912119</c:v>
                </c:pt>
                <c:pt idx="38">
                  <c:v>2.7646345577475437</c:v>
                </c:pt>
                <c:pt idx="39">
                  <c:v>2.6900622354631696</c:v>
                </c:pt>
                <c:pt idx="40">
                  <c:v>2.6171955970161958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5D-4B5B-AE24-53F71F7A3C18}"/>
            </c:ext>
          </c:extLst>
        </c:ser>
        <c:ser>
          <c:idx val="2"/>
          <c:order val="2"/>
          <c:tx>
            <c:strRef>
              <c:f>DataFigures!$HB$6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DataFigures!$HB$13:$HB$53</c:f>
              <c:numCache>
                <c:formatCode>0%</c:formatCode>
                <c:ptCount val="41"/>
                <c:pt idx="0">
                  <c:v>1.3221204177959223</c:v>
                </c:pt>
                <c:pt idx="1">
                  <c:v>1.348511544133056</c:v>
                </c:pt>
                <c:pt idx="2">
                  <c:v>1.3771172103194054</c:v>
                </c:pt>
                <c:pt idx="3">
                  <c:v>1.408616433876321</c:v>
                </c:pt>
                <c:pt idx="4">
                  <c:v>1.4473364424531077</c:v>
                </c:pt>
                <c:pt idx="5">
                  <c:v>1.4923583618440661</c:v>
                </c:pt>
                <c:pt idx="6">
                  <c:v>1.5372942045223548</c:v>
                </c:pt>
                <c:pt idx="7">
                  <c:v>1.5787750294707765</c:v>
                </c:pt>
                <c:pt idx="8">
                  <c:v>1.6151910466060502</c:v>
                </c:pt>
                <c:pt idx="9">
                  <c:v>1.6456169790912805</c:v>
                </c:pt>
                <c:pt idx="10">
                  <c:v>1.670416857354613</c:v>
                </c:pt>
                <c:pt idx="11">
                  <c:v>1.6906727400992909</c:v>
                </c:pt>
                <c:pt idx="12">
                  <c:v>1.707314187455391</c:v>
                </c:pt>
                <c:pt idx="13">
                  <c:v>1.7196881603487555</c:v>
                </c:pt>
                <c:pt idx="14">
                  <c:v>1.7276504672951687</c:v>
                </c:pt>
                <c:pt idx="15">
                  <c:v>1.7336997012299293</c:v>
                </c:pt>
                <c:pt idx="16">
                  <c:v>1.7392828452268716</c:v>
                </c:pt>
                <c:pt idx="17">
                  <c:v>1.746394412973078</c:v>
                </c:pt>
                <c:pt idx="18">
                  <c:v>1.7549589978899924</c:v>
                </c:pt>
                <c:pt idx="19">
                  <c:v>1.7651429683950608</c:v>
                </c:pt>
                <c:pt idx="20">
                  <c:v>1.7775948344372259</c:v>
                </c:pt>
                <c:pt idx="21">
                  <c:v>1.7923747650868107</c:v>
                </c:pt>
                <c:pt idx="22">
                  <c:v>1.8104949576965996</c:v>
                </c:pt>
                <c:pt idx="23">
                  <c:v>1.8309165186361094</c:v>
                </c:pt>
                <c:pt idx="24">
                  <c:v>1.8545336320471724</c:v>
                </c:pt>
                <c:pt idx="25">
                  <c:v>1.8818936267714972</c:v>
                </c:pt>
                <c:pt idx="26">
                  <c:v>1.9096109460056312</c:v>
                </c:pt>
                <c:pt idx="27">
                  <c:v>1.9353327343143343</c:v>
                </c:pt>
                <c:pt idx="28">
                  <c:v>1.9611894375231713</c:v>
                </c:pt>
                <c:pt idx="29">
                  <c:v>1.9871232199798186</c:v>
                </c:pt>
                <c:pt idx="30">
                  <c:v>2.0129768131677763</c:v>
                </c:pt>
                <c:pt idx="31">
                  <c:v>2.0360861414841098</c:v>
                </c:pt>
                <c:pt idx="32">
                  <c:v>2.0519980305320522</c:v>
                </c:pt>
                <c:pt idx="33">
                  <c:v>2.0630913404767099</c:v>
                </c:pt>
                <c:pt idx="34">
                  <c:v>2.0668418066208241</c:v>
                </c:pt>
                <c:pt idx="35">
                  <c:v>2.0665902337103783</c:v>
                </c:pt>
                <c:pt idx="36">
                  <c:v>2.0637911319610454</c:v>
                </c:pt>
                <c:pt idx="37">
                  <c:v>2.0544129729423521</c:v>
                </c:pt>
                <c:pt idx="38">
                  <c:v>2.0387234133963701</c:v>
                </c:pt>
                <c:pt idx="39">
                  <c:v>2.0186009894966044</c:v>
                </c:pt>
                <c:pt idx="40">
                  <c:v>1.9925195161390901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5D-4B5B-AE24-53F71F7A3C18}"/>
            </c:ext>
          </c:extLst>
        </c:ser>
        <c:ser>
          <c:idx val="3"/>
          <c:order val="3"/>
          <c:tx>
            <c:strRef>
              <c:f>DataFigures!$HC$6</c:f>
              <c:strCache>
                <c:ptCount val="1"/>
                <c:pt idx="0">
                  <c:v>2012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DataFigures!$GQ$13:$GQ$53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DataFigures!$HC$13:$HC$53</c:f>
              <c:numCache>
                <c:formatCode>0%</c:formatCode>
                <c:ptCount val="41"/>
                <c:pt idx="0">
                  <c:v>1.2461109256236211</c:v>
                </c:pt>
                <c:pt idx="1">
                  <c:v>1.2547927042028086</c:v>
                </c:pt>
                <c:pt idx="2">
                  <c:v>1.2645193113628042</c:v>
                </c:pt>
                <c:pt idx="3">
                  <c:v>1.2774097912176812</c:v>
                </c:pt>
                <c:pt idx="4">
                  <c:v>1.2941132207529042</c:v>
                </c:pt>
                <c:pt idx="5">
                  <c:v>1.3116320999203359</c:v>
                </c:pt>
                <c:pt idx="6">
                  <c:v>1.3287280060130384</c:v>
                </c:pt>
                <c:pt idx="7">
                  <c:v>1.3458739307804193</c:v>
                </c:pt>
                <c:pt idx="8">
                  <c:v>1.3634389458562453</c:v>
                </c:pt>
                <c:pt idx="9">
                  <c:v>1.3837940218711287</c:v>
                </c:pt>
                <c:pt idx="10">
                  <c:v>1.407349666176565</c:v>
                </c:pt>
                <c:pt idx="11">
                  <c:v>1.4313530088712814</c:v>
                </c:pt>
                <c:pt idx="12">
                  <c:v>1.4537495245275636</c:v>
                </c:pt>
                <c:pt idx="13">
                  <c:v>1.4748004173520735</c:v>
                </c:pt>
                <c:pt idx="14">
                  <c:v>1.4934748496887345</c:v>
                </c:pt>
                <c:pt idx="15">
                  <c:v>1.5095354005325561</c:v>
                </c:pt>
                <c:pt idx="16">
                  <c:v>1.5195957933823079</c:v>
                </c:pt>
                <c:pt idx="17">
                  <c:v>1.5243074924701496</c:v>
                </c:pt>
                <c:pt idx="18">
                  <c:v>1.5269929294392961</c:v>
                </c:pt>
                <c:pt idx="19">
                  <c:v>1.5277644090877041</c:v>
                </c:pt>
                <c:pt idx="20">
                  <c:v>1.5293338809753063</c:v>
                </c:pt>
                <c:pt idx="21">
                  <c:v>1.5321321949947777</c:v>
                </c:pt>
                <c:pt idx="22">
                  <c:v>1.5365212162526405</c:v>
                </c:pt>
                <c:pt idx="23">
                  <c:v>1.5442172300642429</c:v>
                </c:pt>
                <c:pt idx="24">
                  <c:v>1.5533976126179312</c:v>
                </c:pt>
                <c:pt idx="25">
                  <c:v>1.563953425201567</c:v>
                </c:pt>
                <c:pt idx="26">
                  <c:v>1.5743397059718556</c:v>
                </c:pt>
                <c:pt idx="27">
                  <c:v>1.5829391625357012</c:v>
                </c:pt>
                <c:pt idx="28">
                  <c:v>1.5913843066899587</c:v>
                </c:pt>
                <c:pt idx="29">
                  <c:v>1.5998978262119925</c:v>
                </c:pt>
                <c:pt idx="30">
                  <c:v>1.6072271089620254</c:v>
                </c:pt>
                <c:pt idx="31">
                  <c:v>1.611283107235622</c:v>
                </c:pt>
                <c:pt idx="32">
                  <c:v>1.6123988686701916</c:v>
                </c:pt>
                <c:pt idx="33">
                  <c:v>1.6131099099300834</c:v>
                </c:pt>
                <c:pt idx="34">
                  <c:v>1.6139121803118566</c:v>
                </c:pt>
                <c:pt idx="35">
                  <c:v>1.6160292241970675</c:v>
                </c:pt>
                <c:pt idx="36">
                  <c:v>1.6173224050559836</c:v>
                </c:pt>
                <c:pt idx="37">
                  <c:v>1.6189949966002568</c:v>
                </c:pt>
                <c:pt idx="38">
                  <c:v>1.6220006709789665</c:v>
                </c:pt>
                <c:pt idx="39">
                  <c:v>1.628362656924214</c:v>
                </c:pt>
                <c:pt idx="40">
                  <c:v>1.6387644572305764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5D-4B5B-AE24-53F71F7A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0640"/>
        <c:axId val="45367680"/>
      </c:lineChart>
      <c:catAx>
        <c:axId val="453606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3676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367680"/>
        <c:scaling>
          <c:orientation val="minMax"/>
          <c:max val="4"/>
          <c:min val="1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3606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26786532765072479"/>
          <c:y val="0.13126442580355849"/>
          <c:w val="0.1419490298291341"/>
          <c:h val="0.2959973753280840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22: Labor</a:t>
            </a:r>
            <a:r>
              <a:rPr lang="fr-FR" baseline="0"/>
              <a:t> market participation by gender</a:t>
            </a:r>
            <a:r>
              <a:rPr lang="fr-FR"/>
              <a:t>,  France 1970-2012</a:t>
            </a:r>
          </a:p>
        </c:rich>
      </c:tx>
      <c:layout>
        <c:manualLayout>
          <c:xMode val="edge"/>
          <c:yMode val="edge"/>
          <c:x val="0.1713378590806644"/>
          <c:y val="2.25831718679144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28843377336459E-2"/>
          <c:y val="5.8910314331767799E-2"/>
          <c:w val="0.91353848406356919"/>
          <c:h val="0.81628256430115209"/>
        </c:manualLayout>
      </c:layout>
      <c:lineChart>
        <c:grouping val="standard"/>
        <c:varyColors val="0"/>
        <c:ser>
          <c:idx val="0"/>
          <c:order val="0"/>
          <c:tx>
            <c:v>men</c:v>
          </c:tx>
          <c:val>
            <c:numRef>
              <c:f>DataFigures!$HK$82:$HK$124</c:f>
              <c:numCache>
                <c:formatCode>General</c:formatCode>
                <c:ptCount val="43"/>
                <c:pt idx="0" formatCode="0%">
                  <c:v>0.93202166259288788</c:v>
                </c:pt>
                <c:pt idx="5" formatCode="0%">
                  <c:v>0.92554717510938644</c:v>
                </c:pt>
                <c:pt idx="9" formatCode="0%">
                  <c:v>0.93424092233181</c:v>
                </c:pt>
                <c:pt idx="14" formatCode="0%">
                  <c:v>0.90849275141954422</c:v>
                </c:pt>
                <c:pt idx="18" formatCode="0%">
                  <c:v>0.9167688861489296</c:v>
                </c:pt>
                <c:pt idx="20" formatCode="0%">
                  <c:v>0.94505352526903152</c:v>
                </c:pt>
                <c:pt idx="21" formatCode="0%">
                  <c:v>0.90614826232194901</c:v>
                </c:pt>
                <c:pt idx="24" formatCode="0%">
                  <c:v>0.92814837396144867</c:v>
                </c:pt>
                <c:pt idx="25" formatCode="0%">
                  <c:v>0.92596804350614548</c:v>
                </c:pt>
                <c:pt idx="26" formatCode="0%">
                  <c:v>0.92523639649152756</c:v>
                </c:pt>
                <c:pt idx="27" formatCode="0%">
                  <c:v>0.92076905816793442</c:v>
                </c:pt>
                <c:pt idx="28" formatCode="0%">
                  <c:v>0.92095529288053513</c:v>
                </c:pt>
                <c:pt idx="29" formatCode="0%">
                  <c:v>0.91908865422010422</c:v>
                </c:pt>
                <c:pt idx="30" formatCode="0%">
                  <c:v>0.91940917074680328</c:v>
                </c:pt>
                <c:pt idx="31" formatCode="0%">
                  <c:v>0.91857907921075821</c:v>
                </c:pt>
                <c:pt idx="32" formatCode="0%">
                  <c:v>0.88525401055812802</c:v>
                </c:pt>
                <c:pt idx="33" formatCode="0%">
                  <c:v>0.87273366749286696</c:v>
                </c:pt>
                <c:pt idx="34" formatCode="0%">
                  <c:v>0.86890766024589494</c:v>
                </c:pt>
                <c:pt idx="35" formatCode="0%">
                  <c:v>0.87304335832595803</c:v>
                </c:pt>
                <c:pt idx="36" formatCode="0%">
                  <c:v>0.87463475763797804</c:v>
                </c:pt>
                <c:pt idx="37" formatCode="0%">
                  <c:v>0.87594826519489299</c:v>
                </c:pt>
                <c:pt idx="38" formatCode="0%">
                  <c:v>0.87717633694410302</c:v>
                </c:pt>
                <c:pt idx="39" formatCode="0%">
                  <c:v>0.87011978030204795</c:v>
                </c:pt>
                <c:pt idx="40" formatCode="0%">
                  <c:v>0.86984534561634097</c:v>
                </c:pt>
                <c:pt idx="41" formatCode="0%">
                  <c:v>0.87503584474325202</c:v>
                </c:pt>
                <c:pt idx="42" formatCode="0%">
                  <c:v>0.87580127269029595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EA-4682-B301-D7D6FB7FFDCC}"/>
            </c:ext>
          </c:extLst>
        </c:ser>
        <c:ser>
          <c:idx val="1"/>
          <c:order val="1"/>
          <c:tx>
            <c:v>Women</c:v>
          </c:tx>
          <c:marker>
            <c:symbol val="square"/>
            <c:size val="5"/>
          </c:marker>
          <c:cat>
            <c:numRef>
              <c:f>DataFigures!$AA$82:$AA$124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DataFigures!$HH$82:$HH$124</c:f>
              <c:numCache>
                <c:formatCode>0%</c:formatCode>
                <c:ptCount val="43"/>
                <c:pt idx="0">
                  <c:v>0.45920592546463013</c:v>
                </c:pt>
                <c:pt idx="5">
                  <c:v>0.47315675020217896</c:v>
                </c:pt>
                <c:pt idx="9">
                  <c:v>0.49514663219451904</c:v>
                </c:pt>
                <c:pt idx="14">
                  <c:v>0.52189761400222778</c:v>
                </c:pt>
                <c:pt idx="18">
                  <c:v>0.67541602253913879</c:v>
                </c:pt>
                <c:pt idx="20">
                  <c:v>0.67745634913444519</c:v>
                </c:pt>
                <c:pt idx="21">
                  <c:v>0.69785585999488831</c:v>
                </c:pt>
                <c:pt idx="24">
                  <c:v>0.72489583492279097</c:v>
                </c:pt>
                <c:pt idx="25">
                  <c:v>0.73409426212310802</c:v>
                </c:pt>
                <c:pt idx="26">
                  <c:v>0.74211841821670499</c:v>
                </c:pt>
                <c:pt idx="27">
                  <c:v>0.73834425210952803</c:v>
                </c:pt>
                <c:pt idx="28">
                  <c:v>0.734820157289505</c:v>
                </c:pt>
                <c:pt idx="29">
                  <c:v>0.74437585473060608</c:v>
                </c:pt>
                <c:pt idx="30">
                  <c:v>0.75819198787212394</c:v>
                </c:pt>
                <c:pt idx="31">
                  <c:v>0.76530869305133797</c:v>
                </c:pt>
                <c:pt idx="32">
                  <c:v>0.73771795630454995</c:v>
                </c:pt>
                <c:pt idx="33">
                  <c:v>0.74309381842613198</c:v>
                </c:pt>
                <c:pt idx="34">
                  <c:v>0.73654970526695296</c:v>
                </c:pt>
                <c:pt idx="35">
                  <c:v>0.74861526489257801</c:v>
                </c:pt>
                <c:pt idx="36">
                  <c:v>0.75792180001735698</c:v>
                </c:pt>
                <c:pt idx="37">
                  <c:v>0.76998606324195906</c:v>
                </c:pt>
                <c:pt idx="38">
                  <c:v>0.77856516838073697</c:v>
                </c:pt>
                <c:pt idx="39">
                  <c:v>0.77972044050693501</c:v>
                </c:pt>
                <c:pt idx="40">
                  <c:v>0.786606565117836</c:v>
                </c:pt>
                <c:pt idx="41">
                  <c:v>0.79229229688644398</c:v>
                </c:pt>
                <c:pt idx="42">
                  <c:v>0.79212510585784901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F9-4109-ADE7-5521767D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7504"/>
        <c:axId val="45399040"/>
      </c:lineChart>
      <c:catAx>
        <c:axId val="4539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9904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5399040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97504"/>
        <c:crosses val="autoZero"/>
        <c:crossBetween val="between"/>
        <c:majorUnit val="0.1"/>
        <c:minorUnit val="1E-3"/>
      </c:valAx>
      <c:spPr>
        <a:noFill/>
        <a:ln w="25400">
          <a:noFill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14778325123152711"/>
          <c:y val="0.29733825831670152"/>
          <c:w val="0.12569786535303779"/>
          <c:h val="0.22961940602317524"/>
        </c:manualLayout>
      </c:layout>
      <c:overlay val="1"/>
      <c:spPr>
        <a:solidFill>
          <a:sysClr val="window" lastClr="FFFFFF"/>
        </a:solidFill>
        <a:ln w="9525">
          <a:solidFill>
            <a:sysClr val="windowText" lastClr="000000"/>
          </a:solidFill>
        </a:ln>
      </c:sp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Labor</a:t>
            </a:r>
            <a:r>
              <a:rPr lang="fr-FR" baseline="0"/>
              <a:t> market participation by gender</a:t>
            </a:r>
            <a:r>
              <a:rPr lang="fr-FR"/>
              <a:t>,  France 1970-2012</a:t>
            </a:r>
          </a:p>
        </c:rich>
      </c:tx>
      <c:layout>
        <c:manualLayout>
          <c:xMode val="edge"/>
          <c:yMode val="edge"/>
          <c:x val="0.18637205316521652"/>
          <c:y val="2.25833893878843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28843377336459E-2"/>
          <c:y val="5.8910314331767799E-2"/>
          <c:w val="0.91353848406356919"/>
          <c:h val="0.81628256430115209"/>
        </c:manualLayout>
      </c:layout>
      <c:lineChart>
        <c:grouping val="standard"/>
        <c:varyColors val="0"/>
        <c:ser>
          <c:idx val="0"/>
          <c:order val="0"/>
          <c:tx>
            <c:v>men</c:v>
          </c:tx>
          <c:val>
            <c:numRef>
              <c:f>DataFigures!$HK$82:$HK$124</c:f>
              <c:numCache>
                <c:formatCode>General</c:formatCode>
                <c:ptCount val="43"/>
                <c:pt idx="0" formatCode="0%">
                  <c:v>0.93202166259288788</c:v>
                </c:pt>
                <c:pt idx="5" formatCode="0%">
                  <c:v>0.92554717510938644</c:v>
                </c:pt>
                <c:pt idx="9" formatCode="0%">
                  <c:v>0.93424092233181</c:v>
                </c:pt>
                <c:pt idx="14" formatCode="0%">
                  <c:v>0.90849275141954422</c:v>
                </c:pt>
                <c:pt idx="18" formatCode="0%">
                  <c:v>0.9167688861489296</c:v>
                </c:pt>
                <c:pt idx="20" formatCode="0%">
                  <c:v>0.94505352526903152</c:v>
                </c:pt>
                <c:pt idx="21" formatCode="0%">
                  <c:v>0.90614826232194901</c:v>
                </c:pt>
                <c:pt idx="24" formatCode="0%">
                  <c:v>0.92814837396144867</c:v>
                </c:pt>
                <c:pt idx="25" formatCode="0%">
                  <c:v>0.92596804350614548</c:v>
                </c:pt>
                <c:pt idx="26" formatCode="0%">
                  <c:v>0.92523639649152756</c:v>
                </c:pt>
                <c:pt idx="27" formatCode="0%">
                  <c:v>0.92076905816793442</c:v>
                </c:pt>
                <c:pt idx="28" formatCode="0%">
                  <c:v>0.92095529288053513</c:v>
                </c:pt>
                <c:pt idx="29" formatCode="0%">
                  <c:v>0.91908865422010422</c:v>
                </c:pt>
                <c:pt idx="30" formatCode="0%">
                  <c:v>0.91940917074680328</c:v>
                </c:pt>
                <c:pt idx="31" formatCode="0%">
                  <c:v>0.91857907921075821</c:v>
                </c:pt>
                <c:pt idx="32" formatCode="0%">
                  <c:v>0.88525401055812802</c:v>
                </c:pt>
                <c:pt idx="33" formatCode="0%">
                  <c:v>0.87273366749286696</c:v>
                </c:pt>
                <c:pt idx="34" formatCode="0%">
                  <c:v>0.86890766024589494</c:v>
                </c:pt>
                <c:pt idx="35" formatCode="0%">
                  <c:v>0.87304335832595803</c:v>
                </c:pt>
                <c:pt idx="36" formatCode="0%">
                  <c:v>0.87463475763797804</c:v>
                </c:pt>
                <c:pt idx="37" formatCode="0%">
                  <c:v>0.87594826519489299</c:v>
                </c:pt>
                <c:pt idx="38" formatCode="0%">
                  <c:v>0.87717633694410302</c:v>
                </c:pt>
                <c:pt idx="39" formatCode="0%">
                  <c:v>0.87011978030204795</c:v>
                </c:pt>
                <c:pt idx="40" formatCode="0%">
                  <c:v>0.86984534561634097</c:v>
                </c:pt>
                <c:pt idx="41" formatCode="0%">
                  <c:v>0.87503584474325202</c:v>
                </c:pt>
                <c:pt idx="42" formatCode="0%">
                  <c:v>0.87580127269029595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EA-4682-B301-D7D6FB7FFDCC}"/>
            </c:ext>
          </c:extLst>
        </c:ser>
        <c:ser>
          <c:idx val="1"/>
          <c:order val="1"/>
          <c:tx>
            <c:v>Women</c:v>
          </c:tx>
          <c:marker>
            <c:symbol val="square"/>
            <c:size val="5"/>
          </c:marker>
          <c:cat>
            <c:numRef>
              <c:f>DataFigures!$AA$82:$AA$124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DataFigures!$HH$82:$HH$124</c:f>
              <c:numCache>
                <c:formatCode>0%</c:formatCode>
                <c:ptCount val="43"/>
                <c:pt idx="0">
                  <c:v>0.45920592546463013</c:v>
                </c:pt>
                <c:pt idx="5">
                  <c:v>0.47315675020217896</c:v>
                </c:pt>
                <c:pt idx="9">
                  <c:v>0.49514663219451904</c:v>
                </c:pt>
                <c:pt idx="14">
                  <c:v>0.52189761400222778</c:v>
                </c:pt>
                <c:pt idx="18">
                  <c:v>0.67541602253913879</c:v>
                </c:pt>
                <c:pt idx="20">
                  <c:v>0.67745634913444519</c:v>
                </c:pt>
                <c:pt idx="21">
                  <c:v>0.69785585999488831</c:v>
                </c:pt>
                <c:pt idx="24">
                  <c:v>0.72489583492279097</c:v>
                </c:pt>
                <c:pt idx="25">
                  <c:v>0.73409426212310802</c:v>
                </c:pt>
                <c:pt idx="26">
                  <c:v>0.74211841821670499</c:v>
                </c:pt>
                <c:pt idx="27">
                  <c:v>0.73834425210952803</c:v>
                </c:pt>
                <c:pt idx="28">
                  <c:v>0.734820157289505</c:v>
                </c:pt>
                <c:pt idx="29">
                  <c:v>0.74437585473060608</c:v>
                </c:pt>
                <c:pt idx="30">
                  <c:v>0.75819198787212394</c:v>
                </c:pt>
                <c:pt idx="31">
                  <c:v>0.76530869305133797</c:v>
                </c:pt>
                <c:pt idx="32">
                  <c:v>0.73771795630454995</c:v>
                </c:pt>
                <c:pt idx="33">
                  <c:v>0.74309381842613198</c:v>
                </c:pt>
                <c:pt idx="34">
                  <c:v>0.73654970526695296</c:v>
                </c:pt>
                <c:pt idx="35">
                  <c:v>0.74861526489257801</c:v>
                </c:pt>
                <c:pt idx="36">
                  <c:v>0.75792180001735698</c:v>
                </c:pt>
                <c:pt idx="37">
                  <c:v>0.76998606324195906</c:v>
                </c:pt>
                <c:pt idx="38">
                  <c:v>0.77856516838073697</c:v>
                </c:pt>
                <c:pt idx="39">
                  <c:v>0.77972044050693501</c:v>
                </c:pt>
                <c:pt idx="40">
                  <c:v>0.786606565117836</c:v>
                </c:pt>
                <c:pt idx="41">
                  <c:v>0.79229229688644398</c:v>
                </c:pt>
                <c:pt idx="42">
                  <c:v>0.79212510585784901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F9-4109-ADE7-5521767D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536"/>
        <c:axId val="45619072"/>
      </c:lineChart>
      <c:catAx>
        <c:axId val="45617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61907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5619072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617536"/>
        <c:crosses val="autoZero"/>
        <c:crossBetween val="between"/>
        <c:majorUnit val="0.1"/>
        <c:minorUnit val="1E-3"/>
      </c:valAx>
      <c:spPr>
        <a:noFill/>
        <a:ln w="25400">
          <a:noFill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14778325123152711"/>
          <c:y val="0.29733825831670152"/>
          <c:w val="0.12569786535303779"/>
          <c:h val="0.22961940602317524"/>
        </c:manualLayout>
      </c:layout>
      <c:overlay val="1"/>
      <c:spPr>
        <a:solidFill>
          <a:sysClr val="window" lastClr="FFFFFF"/>
        </a:solidFill>
        <a:ln w="9525">
          <a:solidFill>
            <a:sysClr val="windowText" lastClr="000000"/>
          </a:solidFill>
        </a:ln>
      </c:sp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2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/>
              <a:t>Figure 23: Share of women in fractiles of top labor incomes in France, 1970-2012</a:t>
            </a:r>
          </a:p>
        </c:rich>
      </c:tx>
      <c:layout>
        <c:manualLayout>
          <c:xMode val="edge"/>
          <c:yMode val="edge"/>
          <c:x val="0.12334636258689712"/>
          <c:y val="1.0630993115389372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05008390344651E-2"/>
          <c:y val="6.7097156788455833E-2"/>
          <c:w val="0.90330212694985001"/>
          <c:h val="0.87076368069054133"/>
        </c:manualLayout>
      </c:layout>
      <c:lineChart>
        <c:grouping val="standard"/>
        <c:varyColors val="0"/>
        <c:ser>
          <c:idx val="0"/>
          <c:order val="0"/>
          <c:tx>
            <c:v>Top 50%</c:v>
          </c:tx>
          <c:spPr>
            <a:ln w="2857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254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DataFigures!$GM$82:$GM$134</c:f>
              <c:numCache>
                <c:formatCode>0%</c:formatCode>
                <c:ptCount val="53"/>
                <c:pt idx="0">
                  <c:v>0.30619031190872192</c:v>
                </c:pt>
                <c:pt idx="5">
                  <c:v>0.32052356004714966</c:v>
                </c:pt>
                <c:pt idx="9">
                  <c:v>0.31906849145889282</c:v>
                </c:pt>
                <c:pt idx="14">
                  <c:v>0.36625555157661438</c:v>
                </c:pt>
                <c:pt idx="18">
                  <c:v>0.37834477424621582</c:v>
                </c:pt>
                <c:pt idx="21">
                  <c:v>0.3817562460899353</c:v>
                </c:pt>
                <c:pt idx="24">
                  <c:v>0.388792484998703</c:v>
                </c:pt>
                <c:pt idx="25">
                  <c:v>0.39267149567604065</c:v>
                </c:pt>
                <c:pt idx="26">
                  <c:v>0.39860323071479797</c:v>
                </c:pt>
                <c:pt idx="27">
                  <c:v>0.39940479397773743</c:v>
                </c:pt>
                <c:pt idx="28">
                  <c:v>0.39587849378585815</c:v>
                </c:pt>
                <c:pt idx="29">
                  <c:v>0.39539334177970886</c:v>
                </c:pt>
                <c:pt idx="30">
                  <c:v>0.39561057090759277</c:v>
                </c:pt>
                <c:pt idx="31">
                  <c:v>0.39216920733451843</c:v>
                </c:pt>
                <c:pt idx="32">
                  <c:v>0.39293059706687927</c:v>
                </c:pt>
                <c:pt idx="33">
                  <c:v>0.39693117141723633</c:v>
                </c:pt>
                <c:pt idx="34">
                  <c:v>0.39926937222480774</c:v>
                </c:pt>
                <c:pt idx="35">
                  <c:v>0.39877676963806152</c:v>
                </c:pt>
                <c:pt idx="36">
                  <c:v>0.3992118239402771</c:v>
                </c:pt>
                <c:pt idx="37">
                  <c:v>0.40304651856422424</c:v>
                </c:pt>
                <c:pt idx="38">
                  <c:v>0.40367329120635986</c:v>
                </c:pt>
                <c:pt idx="39">
                  <c:v>0.4123116135597229</c:v>
                </c:pt>
                <c:pt idx="40">
                  <c:v>0.41489002108573914</c:v>
                </c:pt>
                <c:pt idx="41">
                  <c:v>0.41239681839942932</c:v>
                </c:pt>
                <c:pt idx="42">
                  <c:v>0.41687151789665222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93-419F-9209-AC3C3DBBD48C}"/>
            </c:ext>
          </c:extLst>
        </c:ser>
        <c:ser>
          <c:idx val="2"/>
          <c:order val="1"/>
          <c:tx>
            <c:v>Top 10%</c:v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2540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DataFigures!$GN$82:$GN$124</c:f>
              <c:numCache>
                <c:formatCode>0%</c:formatCode>
                <c:ptCount val="43"/>
                <c:pt idx="0">
                  <c:v>0.17207221686840057</c:v>
                </c:pt>
                <c:pt idx="5">
                  <c:v>0.18740288913249969</c:v>
                </c:pt>
                <c:pt idx="9">
                  <c:v>0.1680670827627182</c:v>
                </c:pt>
                <c:pt idx="14">
                  <c:v>0.18954020738601685</c:v>
                </c:pt>
                <c:pt idx="18">
                  <c:v>0.2443537563085556</c:v>
                </c:pt>
                <c:pt idx="20">
                  <c:v>0.25727838277816772</c:v>
                </c:pt>
                <c:pt idx="21">
                  <c:v>0.24822202324867249</c:v>
                </c:pt>
                <c:pt idx="24">
                  <c:v>0.24543957412242889</c:v>
                </c:pt>
                <c:pt idx="25">
                  <c:v>0.25807297229766846</c:v>
                </c:pt>
                <c:pt idx="26">
                  <c:v>0.25748845934867859</c:v>
                </c:pt>
                <c:pt idx="27">
                  <c:v>0.25995582342147827</c:v>
                </c:pt>
                <c:pt idx="28">
                  <c:v>0.25853252410888672</c:v>
                </c:pt>
                <c:pt idx="29">
                  <c:v>0.25476950407028198</c:v>
                </c:pt>
                <c:pt idx="30">
                  <c:v>0.25422415137290955</c:v>
                </c:pt>
                <c:pt idx="31">
                  <c:v>0.2514910101890564</c:v>
                </c:pt>
                <c:pt idx="32">
                  <c:v>0.25532490015029907</c:v>
                </c:pt>
                <c:pt idx="33">
                  <c:v>0.26611128449440002</c:v>
                </c:pt>
                <c:pt idx="34">
                  <c:v>0.26911234855651855</c:v>
                </c:pt>
                <c:pt idx="35">
                  <c:v>0.26955628395080566</c:v>
                </c:pt>
                <c:pt idx="36">
                  <c:v>0.2710053026676178</c:v>
                </c:pt>
                <c:pt idx="37">
                  <c:v>0.27924850583076477</c:v>
                </c:pt>
                <c:pt idx="38">
                  <c:v>0.27660790085792542</c:v>
                </c:pt>
                <c:pt idx="39">
                  <c:v>0.2858218252658844</c:v>
                </c:pt>
                <c:pt idx="40">
                  <c:v>0.29304948449134827</c:v>
                </c:pt>
                <c:pt idx="41">
                  <c:v>0.29279518127441406</c:v>
                </c:pt>
                <c:pt idx="42">
                  <c:v>0.29504081606864929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93-419F-9209-AC3C3DBBD48C}"/>
            </c:ext>
          </c:extLst>
        </c:ser>
        <c:ser>
          <c:idx val="3"/>
          <c:order val="2"/>
          <c:tx>
            <c:v>Top 1%</c:v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2540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DataFigures!$GO$82:$GO$124</c:f>
              <c:numCache>
                <c:formatCode>0%</c:formatCode>
                <c:ptCount val="43"/>
                <c:pt idx="0">
                  <c:v>6.3052751123905182E-2</c:v>
                </c:pt>
                <c:pt idx="5">
                  <c:v>7.0531643927097321E-2</c:v>
                </c:pt>
                <c:pt idx="9">
                  <c:v>7.3407739400863647E-2</c:v>
                </c:pt>
                <c:pt idx="14">
                  <c:v>7.5785443186759949E-2</c:v>
                </c:pt>
                <c:pt idx="24">
                  <c:v>9.68923419713974E-2</c:v>
                </c:pt>
                <c:pt idx="25">
                  <c:v>0.10861765593290329</c:v>
                </c:pt>
                <c:pt idx="26">
                  <c:v>0.10168270766735077</c:v>
                </c:pt>
                <c:pt idx="27">
                  <c:v>0.10957876592874527</c:v>
                </c:pt>
                <c:pt idx="28">
                  <c:v>0.10566704720258713</c:v>
                </c:pt>
                <c:pt idx="29">
                  <c:v>0.11081793159246445</c:v>
                </c:pt>
                <c:pt idx="30">
                  <c:v>0.11280430108308792</c:v>
                </c:pt>
                <c:pt idx="31">
                  <c:v>0.12548729777336121</c:v>
                </c:pt>
                <c:pt idx="32">
                  <c:v>0.12901550531387329</c:v>
                </c:pt>
                <c:pt idx="33">
                  <c:v>0.12699975073337555</c:v>
                </c:pt>
                <c:pt idx="34">
                  <c:v>0.13793042302131653</c:v>
                </c:pt>
                <c:pt idx="35">
                  <c:v>0.13745605945587158</c:v>
                </c:pt>
                <c:pt idx="36">
                  <c:v>0.14290212094783783</c:v>
                </c:pt>
                <c:pt idx="37">
                  <c:v>0.14754045009613037</c:v>
                </c:pt>
                <c:pt idx="38">
                  <c:v>0.1501186341047287</c:v>
                </c:pt>
                <c:pt idx="39">
                  <c:v>0.14905709028244019</c:v>
                </c:pt>
                <c:pt idx="40">
                  <c:v>0.15733553469181061</c:v>
                </c:pt>
                <c:pt idx="41">
                  <c:v>0.16201323270797729</c:v>
                </c:pt>
                <c:pt idx="42">
                  <c:v>0.16411982476711273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93-419F-9209-AC3C3DBBD48C}"/>
            </c:ext>
          </c:extLst>
        </c:ser>
        <c:ser>
          <c:idx val="4"/>
          <c:order val="3"/>
          <c:tx>
            <c:v>Top 0.1%</c:v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2540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DataFigures!$GP$82:$GP$124</c:f>
              <c:numCache>
                <c:formatCode>0%</c:formatCode>
                <c:ptCount val="43"/>
                <c:pt idx="0">
                  <c:v>5.4830744862556458E-2</c:v>
                </c:pt>
                <c:pt idx="5">
                  <c:v>7.4492290616035461E-2</c:v>
                </c:pt>
                <c:pt idx="9">
                  <c:v>7.7245920896530151E-2</c:v>
                </c:pt>
                <c:pt idx="14">
                  <c:v>7.7042475342750549E-2</c:v>
                </c:pt>
                <c:pt idx="18">
                  <c:v>7.763681560754776E-2</c:v>
                </c:pt>
                <c:pt idx="24">
                  <c:v>6.7989811301231384E-2</c:v>
                </c:pt>
                <c:pt idx="25">
                  <c:v>6.8534933030605316E-2</c:v>
                </c:pt>
                <c:pt idx="26">
                  <c:v>7.6629228889942169E-2</c:v>
                </c:pt>
                <c:pt idx="27">
                  <c:v>7.9897791147232056E-2</c:v>
                </c:pt>
                <c:pt idx="28">
                  <c:v>7.7921539545059204E-2</c:v>
                </c:pt>
                <c:pt idx="29">
                  <c:v>8.414042741060257E-2</c:v>
                </c:pt>
                <c:pt idx="30">
                  <c:v>8.9177004992961884E-2</c:v>
                </c:pt>
                <c:pt idx="31">
                  <c:v>9.8663605749607086E-2</c:v>
                </c:pt>
                <c:pt idx="32">
                  <c:v>9.6578158438205719E-2</c:v>
                </c:pt>
                <c:pt idx="33">
                  <c:v>9.4920121133327484E-2</c:v>
                </c:pt>
                <c:pt idx="34">
                  <c:v>0.10539531707763672</c:v>
                </c:pt>
                <c:pt idx="35">
                  <c:v>0.10274919867515564</c:v>
                </c:pt>
                <c:pt idx="36">
                  <c:v>0.10173287987709045</c:v>
                </c:pt>
                <c:pt idx="37">
                  <c:v>0.11055198311805725</c:v>
                </c:pt>
                <c:pt idx="38">
                  <c:v>0.10745919495820999</c:v>
                </c:pt>
                <c:pt idx="39">
                  <c:v>0.10637355595827103</c:v>
                </c:pt>
                <c:pt idx="40">
                  <c:v>0.10958811640739441</c:v>
                </c:pt>
                <c:pt idx="41">
                  <c:v>0.11547795683145523</c:v>
                </c:pt>
                <c:pt idx="42">
                  <c:v>0.11996550858020782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93-419F-9209-AC3C3DBB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4512"/>
        <c:axId val="45746816"/>
      </c:lineChart>
      <c:catAx>
        <c:axId val="457445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74681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5746816"/>
        <c:scaling>
          <c:orientation val="minMax"/>
          <c:max val="0.5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744512"/>
        <c:crosses val="autoZero"/>
        <c:crossBetween val="midCat"/>
        <c:majorUnit val="5.000000000000001E-2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aseline="0"/>
              <a:t>Figure 1: The uneven rise of per adult national income in France, 1900-2014 </a:t>
            </a:r>
            <a:r>
              <a:rPr lang="fr-FR" sz="1400" b="0" baseline="0">
                <a:latin typeface="Arial" panose="020B0604020202020204" pitchFamily="34" charset="0"/>
                <a:cs typeface="Arial" panose="020B0604020202020204" pitchFamily="34" charset="0"/>
              </a:rPr>
              <a:t>(€ 2014)</a:t>
            </a:r>
          </a:p>
        </c:rich>
      </c:tx>
      <c:layout>
        <c:manualLayout>
          <c:xMode val="edge"/>
          <c:yMode val="edge"/>
          <c:x val="0.13070735044695897"/>
          <c:y val="1.1252185382392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3653224105005"/>
          <c:y val="8.5901054820977582E-2"/>
          <c:w val="0.90093246078353917"/>
          <c:h val="0.81003332408652173"/>
        </c:manualLayout>
      </c:layout>
      <c:lineChart>
        <c:grouping val="standard"/>
        <c:varyColors val="0"/>
        <c:ser>
          <c:idx val="2"/>
          <c:order val="0"/>
          <c:tx>
            <c:v>Per adult national income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38-48BC-B683-41116F16D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47008"/>
        <c:axId val="81806080"/>
      </c:lineChart>
      <c:catAx>
        <c:axId val="7954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80608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8180608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547008"/>
        <c:crosses val="autoZero"/>
        <c:crossBetween val="midCat"/>
        <c:majorUnit val="5000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700"/>
              <a:t>Share of women in fractiles of top labor incomes in France, 1970-2012</a:t>
            </a:r>
          </a:p>
        </c:rich>
      </c:tx>
      <c:layout>
        <c:manualLayout>
          <c:xMode val="edge"/>
          <c:yMode val="edge"/>
          <c:x val="0.13974732154382341"/>
          <c:y val="1.597865120416436E-4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05008390344651E-2"/>
          <c:y val="6.7097156788455833E-2"/>
          <c:w val="0.90330212694985001"/>
          <c:h val="0.87076368069054133"/>
        </c:manualLayout>
      </c:layout>
      <c:lineChart>
        <c:grouping val="standard"/>
        <c:varyColors val="0"/>
        <c:ser>
          <c:idx val="0"/>
          <c:order val="0"/>
          <c:tx>
            <c:v>Top 50%</c:v>
          </c:tx>
          <c:spPr>
            <a:ln w="2857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2540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DataFigures!$GM$82:$GM$134</c:f>
              <c:numCache>
                <c:formatCode>0%</c:formatCode>
                <c:ptCount val="53"/>
                <c:pt idx="0">
                  <c:v>0.30619031190872192</c:v>
                </c:pt>
                <c:pt idx="5">
                  <c:v>0.32052356004714966</c:v>
                </c:pt>
                <c:pt idx="9">
                  <c:v>0.31906849145889282</c:v>
                </c:pt>
                <c:pt idx="14">
                  <c:v>0.36625555157661438</c:v>
                </c:pt>
                <c:pt idx="18">
                  <c:v>0.37834477424621582</c:v>
                </c:pt>
                <c:pt idx="21">
                  <c:v>0.3817562460899353</c:v>
                </c:pt>
                <c:pt idx="24">
                  <c:v>0.388792484998703</c:v>
                </c:pt>
                <c:pt idx="25">
                  <c:v>0.39267149567604065</c:v>
                </c:pt>
                <c:pt idx="26">
                  <c:v>0.39860323071479797</c:v>
                </c:pt>
                <c:pt idx="27">
                  <c:v>0.39940479397773743</c:v>
                </c:pt>
                <c:pt idx="28">
                  <c:v>0.39587849378585815</c:v>
                </c:pt>
                <c:pt idx="29">
                  <c:v>0.39539334177970886</c:v>
                </c:pt>
                <c:pt idx="30">
                  <c:v>0.39561057090759277</c:v>
                </c:pt>
                <c:pt idx="31">
                  <c:v>0.39216920733451843</c:v>
                </c:pt>
                <c:pt idx="32">
                  <c:v>0.39293059706687927</c:v>
                </c:pt>
                <c:pt idx="33">
                  <c:v>0.39693117141723633</c:v>
                </c:pt>
                <c:pt idx="34">
                  <c:v>0.39926937222480774</c:v>
                </c:pt>
                <c:pt idx="35">
                  <c:v>0.39877676963806152</c:v>
                </c:pt>
                <c:pt idx="36">
                  <c:v>0.3992118239402771</c:v>
                </c:pt>
                <c:pt idx="37">
                  <c:v>0.40304651856422424</c:v>
                </c:pt>
                <c:pt idx="38">
                  <c:v>0.40367329120635986</c:v>
                </c:pt>
                <c:pt idx="39">
                  <c:v>0.4123116135597229</c:v>
                </c:pt>
                <c:pt idx="40">
                  <c:v>0.41489002108573914</c:v>
                </c:pt>
                <c:pt idx="41">
                  <c:v>0.41239681839942932</c:v>
                </c:pt>
                <c:pt idx="42">
                  <c:v>0.41687151789665222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93-419F-9209-AC3C3DBBD48C}"/>
            </c:ext>
          </c:extLst>
        </c:ser>
        <c:ser>
          <c:idx val="2"/>
          <c:order val="1"/>
          <c:tx>
            <c:v>Top 10%</c:v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2540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DataFigures!$GN$82:$GN$124</c:f>
              <c:numCache>
                <c:formatCode>0%</c:formatCode>
                <c:ptCount val="43"/>
                <c:pt idx="0">
                  <c:v>0.17207221686840057</c:v>
                </c:pt>
                <c:pt idx="5">
                  <c:v>0.18740288913249969</c:v>
                </c:pt>
                <c:pt idx="9">
                  <c:v>0.1680670827627182</c:v>
                </c:pt>
                <c:pt idx="14">
                  <c:v>0.18954020738601685</c:v>
                </c:pt>
                <c:pt idx="18">
                  <c:v>0.2443537563085556</c:v>
                </c:pt>
                <c:pt idx="20">
                  <c:v>0.25727838277816772</c:v>
                </c:pt>
                <c:pt idx="21">
                  <c:v>0.24822202324867249</c:v>
                </c:pt>
                <c:pt idx="24">
                  <c:v>0.24543957412242889</c:v>
                </c:pt>
                <c:pt idx="25">
                  <c:v>0.25807297229766846</c:v>
                </c:pt>
                <c:pt idx="26">
                  <c:v>0.25748845934867859</c:v>
                </c:pt>
                <c:pt idx="27">
                  <c:v>0.25995582342147827</c:v>
                </c:pt>
                <c:pt idx="28">
                  <c:v>0.25853252410888672</c:v>
                </c:pt>
                <c:pt idx="29">
                  <c:v>0.25476950407028198</c:v>
                </c:pt>
                <c:pt idx="30">
                  <c:v>0.25422415137290955</c:v>
                </c:pt>
                <c:pt idx="31">
                  <c:v>0.2514910101890564</c:v>
                </c:pt>
                <c:pt idx="32">
                  <c:v>0.25532490015029907</c:v>
                </c:pt>
                <c:pt idx="33">
                  <c:v>0.26611128449440002</c:v>
                </c:pt>
                <c:pt idx="34">
                  <c:v>0.26911234855651855</c:v>
                </c:pt>
                <c:pt idx="35">
                  <c:v>0.26955628395080566</c:v>
                </c:pt>
                <c:pt idx="36">
                  <c:v>0.2710053026676178</c:v>
                </c:pt>
                <c:pt idx="37">
                  <c:v>0.27924850583076477</c:v>
                </c:pt>
                <c:pt idx="38">
                  <c:v>0.27660790085792542</c:v>
                </c:pt>
                <c:pt idx="39">
                  <c:v>0.2858218252658844</c:v>
                </c:pt>
                <c:pt idx="40">
                  <c:v>0.29304948449134827</c:v>
                </c:pt>
                <c:pt idx="41">
                  <c:v>0.29279518127441406</c:v>
                </c:pt>
                <c:pt idx="42">
                  <c:v>0.29504081606864929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93-419F-9209-AC3C3DBBD48C}"/>
            </c:ext>
          </c:extLst>
        </c:ser>
        <c:ser>
          <c:idx val="3"/>
          <c:order val="2"/>
          <c:tx>
            <c:v>Top 1%</c:v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2540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DataFigures!$GO$82:$GO$124</c:f>
              <c:numCache>
                <c:formatCode>0%</c:formatCode>
                <c:ptCount val="43"/>
                <c:pt idx="0">
                  <c:v>6.3052751123905182E-2</c:v>
                </c:pt>
                <c:pt idx="5">
                  <c:v>7.0531643927097321E-2</c:v>
                </c:pt>
                <c:pt idx="9">
                  <c:v>7.3407739400863647E-2</c:v>
                </c:pt>
                <c:pt idx="14">
                  <c:v>7.5785443186759949E-2</c:v>
                </c:pt>
                <c:pt idx="24">
                  <c:v>9.68923419713974E-2</c:v>
                </c:pt>
                <c:pt idx="25">
                  <c:v>0.10861765593290329</c:v>
                </c:pt>
                <c:pt idx="26">
                  <c:v>0.10168270766735077</c:v>
                </c:pt>
                <c:pt idx="27">
                  <c:v>0.10957876592874527</c:v>
                </c:pt>
                <c:pt idx="28">
                  <c:v>0.10566704720258713</c:v>
                </c:pt>
                <c:pt idx="29">
                  <c:v>0.11081793159246445</c:v>
                </c:pt>
                <c:pt idx="30">
                  <c:v>0.11280430108308792</c:v>
                </c:pt>
                <c:pt idx="31">
                  <c:v>0.12548729777336121</c:v>
                </c:pt>
                <c:pt idx="32">
                  <c:v>0.12901550531387329</c:v>
                </c:pt>
                <c:pt idx="33">
                  <c:v>0.12699975073337555</c:v>
                </c:pt>
                <c:pt idx="34">
                  <c:v>0.13793042302131653</c:v>
                </c:pt>
                <c:pt idx="35">
                  <c:v>0.13745605945587158</c:v>
                </c:pt>
                <c:pt idx="36">
                  <c:v>0.14290212094783783</c:v>
                </c:pt>
                <c:pt idx="37">
                  <c:v>0.14754045009613037</c:v>
                </c:pt>
                <c:pt idx="38">
                  <c:v>0.1501186341047287</c:v>
                </c:pt>
                <c:pt idx="39">
                  <c:v>0.14905709028244019</c:v>
                </c:pt>
                <c:pt idx="40">
                  <c:v>0.15733553469181061</c:v>
                </c:pt>
                <c:pt idx="41">
                  <c:v>0.16201323270797729</c:v>
                </c:pt>
                <c:pt idx="42">
                  <c:v>0.16411982476711273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93-419F-9209-AC3C3DBBD48C}"/>
            </c:ext>
          </c:extLst>
        </c:ser>
        <c:ser>
          <c:idx val="4"/>
          <c:order val="3"/>
          <c:tx>
            <c:v>Top 0.1%</c:v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2540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DataFigures!$GK$82:$GK$134</c:f>
              <c:numCache>
                <c:formatCode>0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</c:numCache>
            </c:numRef>
          </c:cat>
          <c:val>
            <c:numRef>
              <c:f>DataFigures!$GP$82:$GP$124</c:f>
              <c:numCache>
                <c:formatCode>0%</c:formatCode>
                <c:ptCount val="43"/>
                <c:pt idx="0">
                  <c:v>5.4830744862556458E-2</c:v>
                </c:pt>
                <c:pt idx="5">
                  <c:v>7.4492290616035461E-2</c:v>
                </c:pt>
                <c:pt idx="9">
                  <c:v>7.7245920896530151E-2</c:v>
                </c:pt>
                <c:pt idx="14">
                  <c:v>7.7042475342750549E-2</c:v>
                </c:pt>
                <c:pt idx="18">
                  <c:v>7.763681560754776E-2</c:v>
                </c:pt>
                <c:pt idx="24">
                  <c:v>6.7989811301231384E-2</c:v>
                </c:pt>
                <c:pt idx="25">
                  <c:v>6.8534933030605316E-2</c:v>
                </c:pt>
                <c:pt idx="26">
                  <c:v>7.6629228889942169E-2</c:v>
                </c:pt>
                <c:pt idx="27">
                  <c:v>7.9897791147232056E-2</c:v>
                </c:pt>
                <c:pt idx="28">
                  <c:v>7.7921539545059204E-2</c:v>
                </c:pt>
                <c:pt idx="29">
                  <c:v>8.414042741060257E-2</c:v>
                </c:pt>
                <c:pt idx="30">
                  <c:v>8.9177004992961884E-2</c:v>
                </c:pt>
                <c:pt idx="31">
                  <c:v>9.8663605749607086E-2</c:v>
                </c:pt>
                <c:pt idx="32">
                  <c:v>9.6578158438205719E-2</c:v>
                </c:pt>
                <c:pt idx="33">
                  <c:v>9.4920121133327484E-2</c:v>
                </c:pt>
                <c:pt idx="34">
                  <c:v>0.10539531707763672</c:v>
                </c:pt>
                <c:pt idx="35">
                  <c:v>0.10274919867515564</c:v>
                </c:pt>
                <c:pt idx="36">
                  <c:v>0.10173287987709045</c:v>
                </c:pt>
                <c:pt idx="37">
                  <c:v>0.11055198311805725</c:v>
                </c:pt>
                <c:pt idx="38">
                  <c:v>0.10745919495820999</c:v>
                </c:pt>
                <c:pt idx="39">
                  <c:v>0.10637355595827103</c:v>
                </c:pt>
                <c:pt idx="40">
                  <c:v>0.10958811640739441</c:v>
                </c:pt>
                <c:pt idx="41">
                  <c:v>0.11547795683145523</c:v>
                </c:pt>
                <c:pt idx="42">
                  <c:v>0.11996550858020782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93-419F-9209-AC3C3DBB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2448"/>
        <c:axId val="45843200"/>
      </c:lineChart>
      <c:catAx>
        <c:axId val="458324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84320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5843200"/>
        <c:scaling>
          <c:orientation val="minMax"/>
          <c:max val="0.5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832448"/>
        <c:crosses val="autoZero"/>
        <c:crossBetween val="midCat"/>
        <c:majorUnit val="5.000000000000001E-2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aseline="0"/>
              <a:t>Figure 24: Income shares in France: equal-split income vs individual income </a:t>
            </a:r>
            <a:endParaRPr lang="fr-FR" sz="1500" b="0" baseline="0"/>
          </a:p>
        </c:rich>
      </c:tx>
      <c:layout>
        <c:manualLayout>
          <c:xMode val="edge"/>
          <c:yMode val="edge"/>
          <c:x val="0.13223495866346571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2"/>
          <c:order val="0"/>
          <c:tx>
            <c:v>Top 10% (equal-split income)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DataFigures!$A$82:$A$124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DataFigures!$AQ$82:$AQ$124</c:f>
              <c:numCache>
                <c:formatCode>0%</c:formatCode>
                <c:ptCount val="43"/>
                <c:pt idx="0">
                  <c:v>0.34210222959518433</c:v>
                </c:pt>
                <c:pt idx="1">
                  <c:v>0.34018602967262268</c:v>
                </c:pt>
                <c:pt idx="2">
                  <c:v>0.33615595102310181</c:v>
                </c:pt>
                <c:pt idx="3">
                  <c:v>0.34136134386062622</c:v>
                </c:pt>
                <c:pt idx="4">
                  <c:v>0.33295139670372009</c:v>
                </c:pt>
                <c:pt idx="5">
                  <c:v>0.33273038268089294</c:v>
                </c:pt>
                <c:pt idx="6">
                  <c:v>0.33025664091110229</c:v>
                </c:pt>
                <c:pt idx="7">
                  <c:v>0.31419423222541809</c:v>
                </c:pt>
                <c:pt idx="8">
                  <c:v>0.31139469146728516</c:v>
                </c:pt>
                <c:pt idx="9">
                  <c:v>0.31570827960968018</c:v>
                </c:pt>
                <c:pt idx="10">
                  <c:v>0.30988854169845581</c:v>
                </c:pt>
                <c:pt idx="11">
                  <c:v>0.30689170956611633</c:v>
                </c:pt>
                <c:pt idx="12">
                  <c:v>0.29945990443229675</c:v>
                </c:pt>
                <c:pt idx="13">
                  <c:v>0.30169790983200073</c:v>
                </c:pt>
                <c:pt idx="14">
                  <c:v>0.30325156450271606</c:v>
                </c:pt>
                <c:pt idx="15">
                  <c:v>0.31094852089881897</c:v>
                </c:pt>
                <c:pt idx="16">
                  <c:v>0.31957146525382996</c:v>
                </c:pt>
                <c:pt idx="17">
                  <c:v>0.32832926511764526</c:v>
                </c:pt>
                <c:pt idx="18">
                  <c:v>0.33563140034675598</c:v>
                </c:pt>
                <c:pt idx="19">
                  <c:v>0.33691000938415527</c:v>
                </c:pt>
                <c:pt idx="20">
                  <c:v>0.33329480886459351</c:v>
                </c:pt>
                <c:pt idx="21">
                  <c:v>0.33192923665046692</c:v>
                </c:pt>
                <c:pt idx="22">
                  <c:v>0.32683458924293518</c:v>
                </c:pt>
                <c:pt idx="23">
                  <c:v>0.32972455024719238</c:v>
                </c:pt>
                <c:pt idx="24">
                  <c:v>0.32811620831489563</c:v>
                </c:pt>
                <c:pt idx="25">
                  <c:v>0.32589352130889893</c:v>
                </c:pt>
                <c:pt idx="26">
                  <c:v>0.33022633194923401</c:v>
                </c:pt>
                <c:pt idx="27">
                  <c:v>0.33334729075431824</c:v>
                </c:pt>
                <c:pt idx="28">
                  <c:v>0.33585852384567261</c:v>
                </c:pt>
                <c:pt idx="29">
                  <c:v>0.33646884560585022</c:v>
                </c:pt>
                <c:pt idx="30">
                  <c:v>0.34058529138565063</c:v>
                </c:pt>
                <c:pt idx="31">
                  <c:v>0.34340500831604004</c:v>
                </c:pt>
                <c:pt idx="32">
                  <c:v>0.33623400330543518</c:v>
                </c:pt>
                <c:pt idx="33">
                  <c:v>0.3360389769077301</c:v>
                </c:pt>
                <c:pt idx="34">
                  <c:v>0.33907976746559143</c:v>
                </c:pt>
                <c:pt idx="35">
                  <c:v>0.33678248524665833</c:v>
                </c:pt>
                <c:pt idx="36">
                  <c:v>0.33721807599067688</c:v>
                </c:pt>
                <c:pt idx="37">
                  <c:v>0.34601250290870667</c:v>
                </c:pt>
                <c:pt idx="38">
                  <c:v>0.34257248044013977</c:v>
                </c:pt>
                <c:pt idx="39">
                  <c:v>0.3235701322555542</c:v>
                </c:pt>
                <c:pt idx="40">
                  <c:v>0.32657784223556519</c:v>
                </c:pt>
                <c:pt idx="41">
                  <c:v>0.33654263615608215</c:v>
                </c:pt>
                <c:pt idx="42">
                  <c:v>0.32960525155067444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2A-4F96-BF2A-B3704D94CB58}"/>
            </c:ext>
          </c:extLst>
        </c:ser>
        <c:ser>
          <c:idx val="0"/>
          <c:order val="1"/>
          <c:tx>
            <c:v>Top 10% (individual income)</c:v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noFill/>
              <a:ln w="12700"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DataFigures!$A$82:$A$124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DataFigures!$AL$82:$AL$124</c:f>
              <c:numCache>
                <c:formatCode>0%</c:formatCode>
                <c:ptCount val="43"/>
                <c:pt idx="0">
                  <c:v>0.40181806683540344</c:v>
                </c:pt>
                <c:pt idx="1">
                  <c:v>0.3959832489490509</c:v>
                </c:pt>
                <c:pt idx="2">
                  <c:v>0.39300331473350525</c:v>
                </c:pt>
                <c:pt idx="3">
                  <c:v>0.39070388674736023</c:v>
                </c:pt>
                <c:pt idx="4">
                  <c:v>0.3870159387588501</c:v>
                </c:pt>
                <c:pt idx="5">
                  <c:v>0.37262809276580811</c:v>
                </c:pt>
                <c:pt idx="6">
                  <c:v>0.36761775612831116</c:v>
                </c:pt>
                <c:pt idx="7">
                  <c:v>0.3644770085811615</c:v>
                </c:pt>
                <c:pt idx="8">
                  <c:v>0.36005222797393799</c:v>
                </c:pt>
                <c:pt idx="9">
                  <c:v>0.35855323076248169</c:v>
                </c:pt>
                <c:pt idx="10">
                  <c:v>0.35786464810371399</c:v>
                </c:pt>
                <c:pt idx="11">
                  <c:v>0.35614344477653503</c:v>
                </c:pt>
                <c:pt idx="12">
                  <c:v>0.35451442003250122</c:v>
                </c:pt>
                <c:pt idx="13">
                  <c:v>0.35491624474525452</c:v>
                </c:pt>
                <c:pt idx="14">
                  <c:v>0.35597208142280579</c:v>
                </c:pt>
                <c:pt idx="15">
                  <c:v>0.35497316718101501</c:v>
                </c:pt>
                <c:pt idx="16">
                  <c:v>0.35840818285942078</c:v>
                </c:pt>
                <c:pt idx="17">
                  <c:v>0.35986381769180298</c:v>
                </c:pt>
                <c:pt idx="18">
                  <c:v>0.3592609167098999</c:v>
                </c:pt>
                <c:pt idx="19">
                  <c:v>0.36436840891838074</c:v>
                </c:pt>
                <c:pt idx="20">
                  <c:v>0.36123025417327881</c:v>
                </c:pt>
                <c:pt idx="21">
                  <c:v>0.35896909236907959</c:v>
                </c:pt>
                <c:pt idx="22">
                  <c:v>0.35456177592277527</c:v>
                </c:pt>
                <c:pt idx="23">
                  <c:v>0.35236260294914246</c:v>
                </c:pt>
                <c:pt idx="24">
                  <c:v>0.35267099738121033</c:v>
                </c:pt>
                <c:pt idx="25">
                  <c:v>0.34965494275093079</c:v>
                </c:pt>
                <c:pt idx="26">
                  <c:v>0.35595965385437012</c:v>
                </c:pt>
                <c:pt idx="27">
                  <c:v>0.35773509740829468</c:v>
                </c:pt>
                <c:pt idx="28">
                  <c:v>0.36142617464065552</c:v>
                </c:pt>
                <c:pt idx="29">
                  <c:v>0.36201515793800354</c:v>
                </c:pt>
                <c:pt idx="30">
                  <c:v>0.36582115292549133</c:v>
                </c:pt>
                <c:pt idx="31">
                  <c:v>0.36618301272392273</c:v>
                </c:pt>
                <c:pt idx="32">
                  <c:v>0.35762375593185425</c:v>
                </c:pt>
                <c:pt idx="33">
                  <c:v>0.3592028021812439</c:v>
                </c:pt>
                <c:pt idx="34">
                  <c:v>0.36127367615699768</c:v>
                </c:pt>
                <c:pt idx="35">
                  <c:v>0.35805743932723999</c:v>
                </c:pt>
                <c:pt idx="36">
                  <c:v>0.35921454429626465</c:v>
                </c:pt>
                <c:pt idx="37">
                  <c:v>0.36458116769790649</c:v>
                </c:pt>
                <c:pt idx="38">
                  <c:v>0.36069074273109436</c:v>
                </c:pt>
                <c:pt idx="39">
                  <c:v>0.34147393703460693</c:v>
                </c:pt>
                <c:pt idx="40">
                  <c:v>0.34549388289451599</c:v>
                </c:pt>
                <c:pt idx="41">
                  <c:v>0.3464663028717041</c:v>
                </c:pt>
                <c:pt idx="42">
                  <c:v>0.33649811148643494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C2A-4F96-BF2A-B3704D94CB58}"/>
            </c:ext>
          </c:extLst>
        </c:ser>
        <c:ser>
          <c:idx val="3"/>
          <c:order val="2"/>
          <c:tx>
            <c:v>Bottom 50% (equal-split income)</c:v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DataFigures!$A$82:$A$124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DataFigures!$AO$82:$AO$124</c:f>
              <c:numCache>
                <c:formatCode>0%</c:formatCode>
                <c:ptCount val="43"/>
                <c:pt idx="0">
                  <c:v>0.19015729427337646</c:v>
                </c:pt>
                <c:pt idx="1">
                  <c:v>0.19380810856819153</c:v>
                </c:pt>
                <c:pt idx="2">
                  <c:v>0.20193293690681458</c:v>
                </c:pt>
                <c:pt idx="3">
                  <c:v>0.20071923732757568</c:v>
                </c:pt>
                <c:pt idx="4">
                  <c:v>0.20667588710784912</c:v>
                </c:pt>
                <c:pt idx="5">
                  <c:v>0.21002958714962006</c:v>
                </c:pt>
                <c:pt idx="6">
                  <c:v>0.21052291989326477</c:v>
                </c:pt>
                <c:pt idx="7">
                  <c:v>0.22009699046611786</c:v>
                </c:pt>
                <c:pt idx="8">
                  <c:v>0.22374218702316284</c:v>
                </c:pt>
                <c:pt idx="9">
                  <c:v>0.22385276854038239</c:v>
                </c:pt>
                <c:pt idx="10">
                  <c:v>0.22708481550216675</c:v>
                </c:pt>
                <c:pt idx="11">
                  <c:v>0.22773139178752899</c:v>
                </c:pt>
                <c:pt idx="12">
                  <c:v>0.2302519828081131</c:v>
                </c:pt>
                <c:pt idx="13">
                  <c:v>0.22313259541988373</c:v>
                </c:pt>
                <c:pt idx="14">
                  <c:v>0.22530625760555267</c:v>
                </c:pt>
                <c:pt idx="15">
                  <c:v>0.22068251669406891</c:v>
                </c:pt>
                <c:pt idx="16">
                  <c:v>0.21685127913951874</c:v>
                </c:pt>
                <c:pt idx="17">
                  <c:v>0.21371574699878693</c:v>
                </c:pt>
                <c:pt idx="18">
                  <c:v>0.20929856598377228</c:v>
                </c:pt>
                <c:pt idx="19">
                  <c:v>0.20726488530635834</c:v>
                </c:pt>
                <c:pt idx="20">
                  <c:v>0.20684058964252472</c:v>
                </c:pt>
                <c:pt idx="21">
                  <c:v>0.20981006324291229</c:v>
                </c:pt>
                <c:pt idx="22">
                  <c:v>0.21004535257816315</c:v>
                </c:pt>
                <c:pt idx="23">
                  <c:v>0.20583111047744751</c:v>
                </c:pt>
                <c:pt idx="24">
                  <c:v>0.20538081228733063</c:v>
                </c:pt>
                <c:pt idx="25">
                  <c:v>0.20357413589954376</c:v>
                </c:pt>
                <c:pt idx="26">
                  <c:v>0.20814433693885803</c:v>
                </c:pt>
                <c:pt idx="27">
                  <c:v>0.20751945674419403</c:v>
                </c:pt>
                <c:pt idx="28">
                  <c:v>0.20845603942871094</c:v>
                </c:pt>
                <c:pt idx="29">
                  <c:v>0.20947718620300293</c:v>
                </c:pt>
                <c:pt idx="30">
                  <c:v>0.21138057112693787</c:v>
                </c:pt>
                <c:pt idx="31">
                  <c:v>0.21158528327941895</c:v>
                </c:pt>
                <c:pt idx="32">
                  <c:v>0.21802736818790436</c:v>
                </c:pt>
                <c:pt idx="33">
                  <c:v>0.21966078877449036</c:v>
                </c:pt>
                <c:pt idx="34">
                  <c:v>0.21817569434642792</c:v>
                </c:pt>
                <c:pt idx="35">
                  <c:v>0.21926388144493103</c:v>
                </c:pt>
                <c:pt idx="36">
                  <c:v>0.21952009201049805</c:v>
                </c:pt>
                <c:pt idx="37">
                  <c:v>0.21688838303089142</c:v>
                </c:pt>
                <c:pt idx="38">
                  <c:v>0.21874405443668365</c:v>
                </c:pt>
                <c:pt idx="39">
                  <c:v>0.22678197920322418</c:v>
                </c:pt>
                <c:pt idx="40">
                  <c:v>0.22224369645118713</c:v>
                </c:pt>
                <c:pt idx="41">
                  <c:v>0.21833433210849762</c:v>
                </c:pt>
                <c:pt idx="42">
                  <c:v>0.22201213240623474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2A-4F96-BF2A-B3704D94CB58}"/>
            </c:ext>
          </c:extLst>
        </c:ser>
        <c:ser>
          <c:idx val="1"/>
          <c:order val="3"/>
          <c:tx>
            <c:v>Bottom 50% (individual income)</c:v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cat>
            <c:numRef>
              <c:f>DataFigures!$A$82:$A$124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DataFigures!$AJ$82:$AJ$124</c:f>
              <c:numCache>
                <c:formatCode>0%</c:formatCode>
                <c:ptCount val="43"/>
                <c:pt idx="0">
                  <c:v>0.10854703933000565</c:v>
                </c:pt>
                <c:pt idx="1">
                  <c:v>0.11325959116220474</c:v>
                </c:pt>
                <c:pt idx="2">
                  <c:v>0.11788341403007507</c:v>
                </c:pt>
                <c:pt idx="3">
                  <c:v>0.1215989887714386</c:v>
                </c:pt>
                <c:pt idx="4">
                  <c:v>0.12494982779026031</c:v>
                </c:pt>
                <c:pt idx="5">
                  <c:v>0.1318223625421524</c:v>
                </c:pt>
                <c:pt idx="6">
                  <c:v>0.13381077349185944</c:v>
                </c:pt>
                <c:pt idx="7">
                  <c:v>0.135846346616745</c:v>
                </c:pt>
                <c:pt idx="8">
                  <c:v>0.13977956771850586</c:v>
                </c:pt>
                <c:pt idx="9">
                  <c:v>0.14176896214485168</c:v>
                </c:pt>
                <c:pt idx="10">
                  <c:v>0.1401691734790802</c:v>
                </c:pt>
                <c:pt idx="11">
                  <c:v>0.14053541421890259</c:v>
                </c:pt>
                <c:pt idx="12">
                  <c:v>0.14033587276935577</c:v>
                </c:pt>
                <c:pt idx="13">
                  <c:v>0.14060387015342712</c:v>
                </c:pt>
                <c:pt idx="14">
                  <c:v>0.14049792289733887</c:v>
                </c:pt>
                <c:pt idx="15">
                  <c:v>0.1499820202589035</c:v>
                </c:pt>
                <c:pt idx="16">
                  <c:v>0.1577589362859726</c:v>
                </c:pt>
                <c:pt idx="17">
                  <c:v>0.16563864052295685</c:v>
                </c:pt>
                <c:pt idx="18">
                  <c:v>0.17352050542831421</c:v>
                </c:pt>
                <c:pt idx="19">
                  <c:v>0.17033889889717102</c:v>
                </c:pt>
                <c:pt idx="20">
                  <c:v>0.16961178183555603</c:v>
                </c:pt>
                <c:pt idx="21">
                  <c:v>0.16985525190830231</c:v>
                </c:pt>
                <c:pt idx="22">
                  <c:v>0.17392207682132721</c:v>
                </c:pt>
                <c:pt idx="23">
                  <c:v>0.17178060114383698</c:v>
                </c:pt>
                <c:pt idx="24">
                  <c:v>0.17408068478107452</c:v>
                </c:pt>
                <c:pt idx="25">
                  <c:v>0.17525573074817657</c:v>
                </c:pt>
                <c:pt idx="26">
                  <c:v>0.17503407597541809</c:v>
                </c:pt>
                <c:pt idx="27">
                  <c:v>0.1763916015625</c:v>
                </c:pt>
                <c:pt idx="28">
                  <c:v>0.17629429697990417</c:v>
                </c:pt>
                <c:pt idx="29">
                  <c:v>0.17583544552326202</c:v>
                </c:pt>
                <c:pt idx="30">
                  <c:v>0.17654183506965637</c:v>
                </c:pt>
                <c:pt idx="31">
                  <c:v>0.18137560784816742</c:v>
                </c:pt>
                <c:pt idx="32">
                  <c:v>0.18909977376461029</c:v>
                </c:pt>
                <c:pt idx="33">
                  <c:v>0.18687313795089722</c:v>
                </c:pt>
                <c:pt idx="34">
                  <c:v>0.18839536607265472</c:v>
                </c:pt>
                <c:pt idx="35">
                  <c:v>0.19028908014297485</c:v>
                </c:pt>
                <c:pt idx="36">
                  <c:v>0.18915717303752899</c:v>
                </c:pt>
                <c:pt idx="37">
                  <c:v>0.18861019611358643</c:v>
                </c:pt>
                <c:pt idx="38">
                  <c:v>0.1902642697095871</c:v>
                </c:pt>
                <c:pt idx="39">
                  <c:v>0.19485834240913391</c:v>
                </c:pt>
                <c:pt idx="40">
                  <c:v>0.1938803642988205</c:v>
                </c:pt>
                <c:pt idx="41">
                  <c:v>0.19686217606067657</c:v>
                </c:pt>
                <c:pt idx="42">
                  <c:v>0.20052686333656311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C2A-4F96-BF2A-B3704D94C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3408"/>
        <c:axId val="45950080"/>
      </c:lineChart>
      <c:catAx>
        <c:axId val="4587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95008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5950080"/>
        <c:scaling>
          <c:orientation val="minMax"/>
          <c:max val="0.45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873408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6830653797873928"/>
          <c:y val="0.37165389895368772"/>
          <c:w val="0.35978315733108607"/>
          <c:h val="0.191516405977708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Income shares in France: equal-split income vs individual income </a:t>
            </a:r>
            <a:endParaRPr lang="fr-FR" sz="1400" b="0" baseline="0"/>
          </a:p>
        </c:rich>
      </c:tx>
      <c:layout>
        <c:manualLayout>
          <c:xMode val="edge"/>
          <c:yMode val="edge"/>
          <c:x val="0.16137123745819401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01429963395042E-2"/>
          <c:y val="5.4393658109809444E-2"/>
          <c:w val="0.90330212694985001"/>
          <c:h val="0.80677969115649162"/>
        </c:manualLayout>
      </c:layout>
      <c:lineChart>
        <c:grouping val="standard"/>
        <c:varyColors val="0"/>
        <c:ser>
          <c:idx val="2"/>
          <c:order val="0"/>
          <c:tx>
            <c:v>Top 10% (equal-split income)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DataFigures!$A$82:$A$124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DataFigures!$AQ$82:$AQ$124</c:f>
              <c:numCache>
                <c:formatCode>0%</c:formatCode>
                <c:ptCount val="43"/>
                <c:pt idx="0">
                  <c:v>0.34210222959518433</c:v>
                </c:pt>
                <c:pt idx="1">
                  <c:v>0.34018602967262268</c:v>
                </c:pt>
                <c:pt idx="2">
                  <c:v>0.33615595102310181</c:v>
                </c:pt>
                <c:pt idx="3">
                  <c:v>0.34136134386062622</c:v>
                </c:pt>
                <c:pt idx="4">
                  <c:v>0.33295139670372009</c:v>
                </c:pt>
                <c:pt idx="5">
                  <c:v>0.33273038268089294</c:v>
                </c:pt>
                <c:pt idx="6">
                  <c:v>0.33025664091110229</c:v>
                </c:pt>
                <c:pt idx="7">
                  <c:v>0.31419423222541809</c:v>
                </c:pt>
                <c:pt idx="8">
                  <c:v>0.31139469146728516</c:v>
                </c:pt>
                <c:pt idx="9">
                  <c:v>0.31570827960968018</c:v>
                </c:pt>
                <c:pt idx="10">
                  <c:v>0.30988854169845581</c:v>
                </c:pt>
                <c:pt idx="11">
                  <c:v>0.30689170956611633</c:v>
                </c:pt>
                <c:pt idx="12">
                  <c:v>0.29945990443229675</c:v>
                </c:pt>
                <c:pt idx="13">
                  <c:v>0.30169790983200073</c:v>
                </c:pt>
                <c:pt idx="14">
                  <c:v>0.30325156450271606</c:v>
                </c:pt>
                <c:pt idx="15">
                  <c:v>0.31094852089881897</c:v>
                </c:pt>
                <c:pt idx="16">
                  <c:v>0.31957146525382996</c:v>
                </c:pt>
                <c:pt idx="17">
                  <c:v>0.32832926511764526</c:v>
                </c:pt>
                <c:pt idx="18">
                  <c:v>0.33563140034675598</c:v>
                </c:pt>
                <c:pt idx="19">
                  <c:v>0.33691000938415527</c:v>
                </c:pt>
                <c:pt idx="20">
                  <c:v>0.33329480886459351</c:v>
                </c:pt>
                <c:pt idx="21">
                  <c:v>0.33192923665046692</c:v>
                </c:pt>
                <c:pt idx="22">
                  <c:v>0.32683458924293518</c:v>
                </c:pt>
                <c:pt idx="23">
                  <c:v>0.32972455024719238</c:v>
                </c:pt>
                <c:pt idx="24">
                  <c:v>0.32811620831489563</c:v>
                </c:pt>
                <c:pt idx="25">
                  <c:v>0.32589352130889893</c:v>
                </c:pt>
                <c:pt idx="26">
                  <c:v>0.33022633194923401</c:v>
                </c:pt>
                <c:pt idx="27">
                  <c:v>0.33334729075431824</c:v>
                </c:pt>
                <c:pt idx="28">
                  <c:v>0.33585852384567261</c:v>
                </c:pt>
                <c:pt idx="29">
                  <c:v>0.33646884560585022</c:v>
                </c:pt>
                <c:pt idx="30">
                  <c:v>0.34058529138565063</c:v>
                </c:pt>
                <c:pt idx="31">
                  <c:v>0.34340500831604004</c:v>
                </c:pt>
                <c:pt idx="32">
                  <c:v>0.33623400330543518</c:v>
                </c:pt>
                <c:pt idx="33">
                  <c:v>0.3360389769077301</c:v>
                </c:pt>
                <c:pt idx="34">
                  <c:v>0.33907976746559143</c:v>
                </c:pt>
                <c:pt idx="35">
                  <c:v>0.33678248524665833</c:v>
                </c:pt>
                <c:pt idx="36">
                  <c:v>0.33721807599067688</c:v>
                </c:pt>
                <c:pt idx="37">
                  <c:v>0.34601250290870667</c:v>
                </c:pt>
                <c:pt idx="38">
                  <c:v>0.34257248044013977</c:v>
                </c:pt>
                <c:pt idx="39">
                  <c:v>0.3235701322555542</c:v>
                </c:pt>
                <c:pt idx="40">
                  <c:v>0.32657784223556519</c:v>
                </c:pt>
                <c:pt idx="41">
                  <c:v>0.33654263615608215</c:v>
                </c:pt>
                <c:pt idx="42">
                  <c:v>0.32960525155067444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2A-4F96-BF2A-B3704D94CB58}"/>
            </c:ext>
          </c:extLst>
        </c:ser>
        <c:ser>
          <c:idx val="0"/>
          <c:order val="1"/>
          <c:tx>
            <c:v>Top 10% (individual income)</c:v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noFill/>
              <a:ln w="12700"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DataFigures!$A$82:$A$124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DataFigures!$AL$82:$AL$124</c:f>
              <c:numCache>
                <c:formatCode>0%</c:formatCode>
                <c:ptCount val="43"/>
                <c:pt idx="0">
                  <c:v>0.40181806683540344</c:v>
                </c:pt>
                <c:pt idx="1">
                  <c:v>0.3959832489490509</c:v>
                </c:pt>
                <c:pt idx="2">
                  <c:v>0.39300331473350525</c:v>
                </c:pt>
                <c:pt idx="3">
                  <c:v>0.39070388674736023</c:v>
                </c:pt>
                <c:pt idx="4">
                  <c:v>0.3870159387588501</c:v>
                </c:pt>
                <c:pt idx="5">
                  <c:v>0.37262809276580811</c:v>
                </c:pt>
                <c:pt idx="6">
                  <c:v>0.36761775612831116</c:v>
                </c:pt>
                <c:pt idx="7">
                  <c:v>0.3644770085811615</c:v>
                </c:pt>
                <c:pt idx="8">
                  <c:v>0.36005222797393799</c:v>
                </c:pt>
                <c:pt idx="9">
                  <c:v>0.35855323076248169</c:v>
                </c:pt>
                <c:pt idx="10">
                  <c:v>0.35786464810371399</c:v>
                </c:pt>
                <c:pt idx="11">
                  <c:v>0.35614344477653503</c:v>
                </c:pt>
                <c:pt idx="12">
                  <c:v>0.35451442003250122</c:v>
                </c:pt>
                <c:pt idx="13">
                  <c:v>0.35491624474525452</c:v>
                </c:pt>
                <c:pt idx="14">
                  <c:v>0.35597208142280579</c:v>
                </c:pt>
                <c:pt idx="15">
                  <c:v>0.35497316718101501</c:v>
                </c:pt>
                <c:pt idx="16">
                  <c:v>0.35840818285942078</c:v>
                </c:pt>
                <c:pt idx="17">
                  <c:v>0.35986381769180298</c:v>
                </c:pt>
                <c:pt idx="18">
                  <c:v>0.3592609167098999</c:v>
                </c:pt>
                <c:pt idx="19">
                  <c:v>0.36436840891838074</c:v>
                </c:pt>
                <c:pt idx="20">
                  <c:v>0.36123025417327881</c:v>
                </c:pt>
                <c:pt idx="21">
                  <c:v>0.35896909236907959</c:v>
                </c:pt>
                <c:pt idx="22">
                  <c:v>0.35456177592277527</c:v>
                </c:pt>
                <c:pt idx="23">
                  <c:v>0.35236260294914246</c:v>
                </c:pt>
                <c:pt idx="24">
                  <c:v>0.35267099738121033</c:v>
                </c:pt>
                <c:pt idx="25">
                  <c:v>0.34965494275093079</c:v>
                </c:pt>
                <c:pt idx="26">
                  <c:v>0.35595965385437012</c:v>
                </c:pt>
                <c:pt idx="27">
                  <c:v>0.35773509740829468</c:v>
                </c:pt>
                <c:pt idx="28">
                  <c:v>0.36142617464065552</c:v>
                </c:pt>
                <c:pt idx="29">
                  <c:v>0.36201515793800354</c:v>
                </c:pt>
                <c:pt idx="30">
                  <c:v>0.36582115292549133</c:v>
                </c:pt>
                <c:pt idx="31">
                  <c:v>0.36618301272392273</c:v>
                </c:pt>
                <c:pt idx="32">
                  <c:v>0.35762375593185425</c:v>
                </c:pt>
                <c:pt idx="33">
                  <c:v>0.3592028021812439</c:v>
                </c:pt>
                <c:pt idx="34">
                  <c:v>0.36127367615699768</c:v>
                </c:pt>
                <c:pt idx="35">
                  <c:v>0.35805743932723999</c:v>
                </c:pt>
                <c:pt idx="36">
                  <c:v>0.35921454429626465</c:v>
                </c:pt>
                <c:pt idx="37">
                  <c:v>0.36458116769790649</c:v>
                </c:pt>
                <c:pt idx="38">
                  <c:v>0.36069074273109436</c:v>
                </c:pt>
                <c:pt idx="39">
                  <c:v>0.34147393703460693</c:v>
                </c:pt>
                <c:pt idx="40">
                  <c:v>0.34549388289451599</c:v>
                </c:pt>
                <c:pt idx="41">
                  <c:v>0.3464663028717041</c:v>
                </c:pt>
                <c:pt idx="42">
                  <c:v>0.33649811148643494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C2A-4F96-BF2A-B3704D94CB58}"/>
            </c:ext>
          </c:extLst>
        </c:ser>
        <c:ser>
          <c:idx val="3"/>
          <c:order val="2"/>
          <c:tx>
            <c:v>Bottom 50% (equal-split income)</c:v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DataFigures!$A$82:$A$124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DataFigures!$AO$82:$AO$124</c:f>
              <c:numCache>
                <c:formatCode>0%</c:formatCode>
                <c:ptCount val="43"/>
                <c:pt idx="0">
                  <c:v>0.19015729427337646</c:v>
                </c:pt>
                <c:pt idx="1">
                  <c:v>0.19380810856819153</c:v>
                </c:pt>
                <c:pt idx="2">
                  <c:v>0.20193293690681458</c:v>
                </c:pt>
                <c:pt idx="3">
                  <c:v>0.20071923732757568</c:v>
                </c:pt>
                <c:pt idx="4">
                  <c:v>0.20667588710784912</c:v>
                </c:pt>
                <c:pt idx="5">
                  <c:v>0.21002958714962006</c:v>
                </c:pt>
                <c:pt idx="6">
                  <c:v>0.21052291989326477</c:v>
                </c:pt>
                <c:pt idx="7">
                  <c:v>0.22009699046611786</c:v>
                </c:pt>
                <c:pt idx="8">
                  <c:v>0.22374218702316284</c:v>
                </c:pt>
                <c:pt idx="9">
                  <c:v>0.22385276854038239</c:v>
                </c:pt>
                <c:pt idx="10">
                  <c:v>0.22708481550216675</c:v>
                </c:pt>
                <c:pt idx="11">
                  <c:v>0.22773139178752899</c:v>
                </c:pt>
                <c:pt idx="12">
                  <c:v>0.2302519828081131</c:v>
                </c:pt>
                <c:pt idx="13">
                  <c:v>0.22313259541988373</c:v>
                </c:pt>
                <c:pt idx="14">
                  <c:v>0.22530625760555267</c:v>
                </c:pt>
                <c:pt idx="15">
                  <c:v>0.22068251669406891</c:v>
                </c:pt>
                <c:pt idx="16">
                  <c:v>0.21685127913951874</c:v>
                </c:pt>
                <c:pt idx="17">
                  <c:v>0.21371574699878693</c:v>
                </c:pt>
                <c:pt idx="18">
                  <c:v>0.20929856598377228</c:v>
                </c:pt>
                <c:pt idx="19">
                  <c:v>0.20726488530635834</c:v>
                </c:pt>
                <c:pt idx="20">
                  <c:v>0.20684058964252472</c:v>
                </c:pt>
                <c:pt idx="21">
                  <c:v>0.20981006324291229</c:v>
                </c:pt>
                <c:pt idx="22">
                  <c:v>0.21004535257816315</c:v>
                </c:pt>
                <c:pt idx="23">
                  <c:v>0.20583111047744751</c:v>
                </c:pt>
                <c:pt idx="24">
                  <c:v>0.20538081228733063</c:v>
                </c:pt>
                <c:pt idx="25">
                  <c:v>0.20357413589954376</c:v>
                </c:pt>
                <c:pt idx="26">
                  <c:v>0.20814433693885803</c:v>
                </c:pt>
                <c:pt idx="27">
                  <c:v>0.20751945674419403</c:v>
                </c:pt>
                <c:pt idx="28">
                  <c:v>0.20845603942871094</c:v>
                </c:pt>
                <c:pt idx="29">
                  <c:v>0.20947718620300293</c:v>
                </c:pt>
                <c:pt idx="30">
                  <c:v>0.21138057112693787</c:v>
                </c:pt>
                <c:pt idx="31">
                  <c:v>0.21158528327941895</c:v>
                </c:pt>
                <c:pt idx="32">
                  <c:v>0.21802736818790436</c:v>
                </c:pt>
                <c:pt idx="33">
                  <c:v>0.21966078877449036</c:v>
                </c:pt>
                <c:pt idx="34">
                  <c:v>0.21817569434642792</c:v>
                </c:pt>
                <c:pt idx="35">
                  <c:v>0.21926388144493103</c:v>
                </c:pt>
                <c:pt idx="36">
                  <c:v>0.21952009201049805</c:v>
                </c:pt>
                <c:pt idx="37">
                  <c:v>0.21688838303089142</c:v>
                </c:pt>
                <c:pt idx="38">
                  <c:v>0.21874405443668365</c:v>
                </c:pt>
                <c:pt idx="39">
                  <c:v>0.22678197920322418</c:v>
                </c:pt>
                <c:pt idx="40">
                  <c:v>0.22224369645118713</c:v>
                </c:pt>
                <c:pt idx="41">
                  <c:v>0.21833433210849762</c:v>
                </c:pt>
                <c:pt idx="42">
                  <c:v>0.22201213240623474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2A-4F96-BF2A-B3704D94CB58}"/>
            </c:ext>
          </c:extLst>
        </c:ser>
        <c:ser>
          <c:idx val="1"/>
          <c:order val="3"/>
          <c:tx>
            <c:v>Bottom 50% (individual income)</c:v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cat>
            <c:numRef>
              <c:f>DataFigures!$A$82:$A$124</c:f>
              <c:numCache>
                <c:formatCode>0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DataFigures!$AJ$82:$AJ$124</c:f>
              <c:numCache>
                <c:formatCode>0%</c:formatCode>
                <c:ptCount val="43"/>
                <c:pt idx="0">
                  <c:v>0.10854703933000565</c:v>
                </c:pt>
                <c:pt idx="1">
                  <c:v>0.11325959116220474</c:v>
                </c:pt>
                <c:pt idx="2">
                  <c:v>0.11788341403007507</c:v>
                </c:pt>
                <c:pt idx="3">
                  <c:v>0.1215989887714386</c:v>
                </c:pt>
                <c:pt idx="4">
                  <c:v>0.12494982779026031</c:v>
                </c:pt>
                <c:pt idx="5">
                  <c:v>0.1318223625421524</c:v>
                </c:pt>
                <c:pt idx="6">
                  <c:v>0.13381077349185944</c:v>
                </c:pt>
                <c:pt idx="7">
                  <c:v>0.135846346616745</c:v>
                </c:pt>
                <c:pt idx="8">
                  <c:v>0.13977956771850586</c:v>
                </c:pt>
                <c:pt idx="9">
                  <c:v>0.14176896214485168</c:v>
                </c:pt>
                <c:pt idx="10">
                  <c:v>0.1401691734790802</c:v>
                </c:pt>
                <c:pt idx="11">
                  <c:v>0.14053541421890259</c:v>
                </c:pt>
                <c:pt idx="12">
                  <c:v>0.14033587276935577</c:v>
                </c:pt>
                <c:pt idx="13">
                  <c:v>0.14060387015342712</c:v>
                </c:pt>
                <c:pt idx="14">
                  <c:v>0.14049792289733887</c:v>
                </c:pt>
                <c:pt idx="15">
                  <c:v>0.1499820202589035</c:v>
                </c:pt>
                <c:pt idx="16">
                  <c:v>0.1577589362859726</c:v>
                </c:pt>
                <c:pt idx="17">
                  <c:v>0.16563864052295685</c:v>
                </c:pt>
                <c:pt idx="18">
                  <c:v>0.17352050542831421</c:v>
                </c:pt>
                <c:pt idx="19">
                  <c:v>0.17033889889717102</c:v>
                </c:pt>
                <c:pt idx="20">
                  <c:v>0.16961178183555603</c:v>
                </c:pt>
                <c:pt idx="21">
                  <c:v>0.16985525190830231</c:v>
                </c:pt>
                <c:pt idx="22">
                  <c:v>0.17392207682132721</c:v>
                </c:pt>
                <c:pt idx="23">
                  <c:v>0.17178060114383698</c:v>
                </c:pt>
                <c:pt idx="24">
                  <c:v>0.17408068478107452</c:v>
                </c:pt>
                <c:pt idx="25">
                  <c:v>0.17525573074817657</c:v>
                </c:pt>
                <c:pt idx="26">
                  <c:v>0.17503407597541809</c:v>
                </c:pt>
                <c:pt idx="27">
                  <c:v>0.1763916015625</c:v>
                </c:pt>
                <c:pt idx="28">
                  <c:v>0.17629429697990417</c:v>
                </c:pt>
                <c:pt idx="29">
                  <c:v>0.17583544552326202</c:v>
                </c:pt>
                <c:pt idx="30">
                  <c:v>0.17654183506965637</c:v>
                </c:pt>
                <c:pt idx="31">
                  <c:v>0.18137560784816742</c:v>
                </c:pt>
                <c:pt idx="32">
                  <c:v>0.18909977376461029</c:v>
                </c:pt>
                <c:pt idx="33">
                  <c:v>0.18687313795089722</c:v>
                </c:pt>
                <c:pt idx="34">
                  <c:v>0.18839536607265472</c:v>
                </c:pt>
                <c:pt idx="35">
                  <c:v>0.19028908014297485</c:v>
                </c:pt>
                <c:pt idx="36">
                  <c:v>0.18915717303752899</c:v>
                </c:pt>
                <c:pt idx="37">
                  <c:v>0.18861019611358643</c:v>
                </c:pt>
                <c:pt idx="38">
                  <c:v>0.1902642697095871</c:v>
                </c:pt>
                <c:pt idx="39">
                  <c:v>0.19485834240913391</c:v>
                </c:pt>
                <c:pt idx="40">
                  <c:v>0.1938803642988205</c:v>
                </c:pt>
                <c:pt idx="41">
                  <c:v>0.19686217606067657</c:v>
                </c:pt>
                <c:pt idx="42">
                  <c:v>0.20052686333656311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C2A-4F96-BF2A-B3704D94C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45056"/>
        <c:axId val="46048000"/>
      </c:lineChart>
      <c:catAx>
        <c:axId val="4604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800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048000"/>
        <c:scaling>
          <c:orientation val="minMax"/>
          <c:max val="0.45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45056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6830653797873928"/>
          <c:y val="0.37165389895368772"/>
          <c:w val="0.35978315733108607"/>
          <c:h val="0.191516405977708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25: Top 10 % income shares: France vs US, 1910-2013 </a:t>
            </a:r>
          </a:p>
        </c:rich>
      </c:tx>
      <c:layout>
        <c:manualLayout>
          <c:xMode val="edge"/>
          <c:yMode val="edge"/>
          <c:x val="0.17918878246358644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USA</c:v>
          </c:tx>
          <c:spPr>
            <a:ln w="31750"/>
          </c:spPr>
          <c:marker>
            <c:symbol val="square"/>
            <c:size val="6"/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DataFigures!$AX$22:$AX$127</c:f>
              <c:numCache>
                <c:formatCode>General</c:formatCode>
                <c:ptCount val="106"/>
                <c:pt idx="3" formatCode="0%">
                  <c:v>0.42291903398985531</c:v>
                </c:pt>
                <c:pt idx="4" formatCode="0%">
                  <c:v>0.42851961679529244</c:v>
                </c:pt>
                <c:pt idx="5" formatCode="0%">
                  <c:v>0.42055223685384796</c:v>
                </c:pt>
                <c:pt idx="6" formatCode="0%">
                  <c:v>0.4432551365474483</c:v>
                </c:pt>
                <c:pt idx="7" formatCode="0%">
                  <c:v>0.44777378973058979</c:v>
                </c:pt>
                <c:pt idx="8" formatCode="0%">
                  <c:v>0.43527073743965095</c:v>
                </c:pt>
                <c:pt idx="9" formatCode="0%">
                  <c:v>0.45348489120461744</c:v>
                </c:pt>
                <c:pt idx="10" formatCode="0%">
                  <c:v>0.43370785507123877</c:v>
                </c:pt>
                <c:pt idx="11" formatCode="0%">
                  <c:v>0.46392009363805481</c:v>
                </c:pt>
                <c:pt idx="12" formatCode="0%">
                  <c:v>0.45355010874015367</c:v>
                </c:pt>
                <c:pt idx="13" formatCode="0%">
                  <c:v>0.42962734510793749</c:v>
                </c:pt>
                <c:pt idx="14" formatCode="0%">
                  <c:v>0.45098722851490269</c:v>
                </c:pt>
                <c:pt idx="15" formatCode="0%">
                  <c:v>0.46898180362363151</c:v>
                </c:pt>
                <c:pt idx="16" formatCode="0%">
                  <c:v>0.47305923449288551</c:v>
                </c:pt>
                <c:pt idx="17" formatCode="0%">
                  <c:v>0.46667974672989365</c:v>
                </c:pt>
                <c:pt idx="18" formatCode="0%">
                  <c:v>0.47854141247864207</c:v>
                </c:pt>
                <c:pt idx="19" formatCode="0%">
                  <c:v>0.46557559039569529</c:v>
                </c:pt>
                <c:pt idx="20" formatCode="0%">
                  <c:v>0.45174984077952135</c:v>
                </c:pt>
                <c:pt idx="21" formatCode="0%">
                  <c:v>0.44877245167434704</c:v>
                </c:pt>
                <c:pt idx="22" formatCode="0%">
                  <c:v>0.46285361928044277</c:v>
                </c:pt>
                <c:pt idx="23" formatCode="0%">
                  <c:v>0.46465129630490809</c:v>
                </c:pt>
                <c:pt idx="24" formatCode="0%">
                  <c:v>0.4794546936874049</c:v>
                </c:pt>
                <c:pt idx="25" formatCode="0%">
                  <c:v>0.47141615498961548</c:v>
                </c:pt>
                <c:pt idx="26" formatCode="0%">
                  <c:v>0.47586891549029003</c:v>
                </c:pt>
                <c:pt idx="27" formatCode="0%">
                  <c:v>0.46215319691813112</c:v>
                </c:pt>
                <c:pt idx="28" formatCode="0%">
                  <c:v>0.46263355086627977</c:v>
                </c:pt>
                <c:pt idx="29" formatCode="0%">
                  <c:v>0.47755686129861508</c:v>
                </c:pt>
                <c:pt idx="30" formatCode="0%">
                  <c:v>0.47494277136693624</c:v>
                </c:pt>
                <c:pt idx="31" formatCode="0%">
                  <c:v>0.45181236439927952</c:v>
                </c:pt>
                <c:pt idx="32" formatCode="0%">
                  <c:v>0.40451264627429795</c:v>
                </c:pt>
                <c:pt idx="33" formatCode="0%">
                  <c:v>0.37587595395062839</c:v>
                </c:pt>
                <c:pt idx="34" formatCode="0%">
                  <c:v>0.35816093813980793</c:v>
                </c:pt>
                <c:pt idx="35" formatCode="0%">
                  <c:v>0.35551840031072801</c:v>
                </c:pt>
                <c:pt idx="36" formatCode="0%">
                  <c:v>0.36931919040409894</c:v>
                </c:pt>
                <c:pt idx="37" formatCode="0%">
                  <c:v>0.36409365380894587</c:v>
                </c:pt>
                <c:pt idx="38" formatCode="0%">
                  <c:v>0.38252232810140269</c:v>
                </c:pt>
                <c:pt idx="39" formatCode="0%">
                  <c:v>0.37746604497680114</c:v>
                </c:pt>
                <c:pt idx="40" formatCode="0%">
                  <c:v>0.38054549631068801</c:v>
                </c:pt>
                <c:pt idx="41" formatCode="0%">
                  <c:v>0.368574438884333</c:v>
                </c:pt>
                <c:pt idx="42" formatCode="0%">
                  <c:v>0.35863154460795815</c:v>
                </c:pt>
                <c:pt idx="43" formatCode="0%">
                  <c:v>0.34836323978107064</c:v>
                </c:pt>
                <c:pt idx="44" formatCode="0%">
                  <c:v>0.35360185878536254</c:v>
                </c:pt>
                <c:pt idx="45" formatCode="0%">
                  <c:v>0.35982969777356111</c:v>
                </c:pt>
                <c:pt idx="46" formatCode="0%">
                  <c:v>0.35344729054450041</c:v>
                </c:pt>
                <c:pt idx="47" formatCode="0%">
                  <c:v>0.35393881003812194</c:v>
                </c:pt>
                <c:pt idx="48" formatCode="0%">
                  <c:v>0.35388579607847021</c:v>
                </c:pt>
                <c:pt idx="49" formatCode="0%">
                  <c:v>0.35815415291237201</c:v>
                </c:pt>
                <c:pt idx="50" formatCode="0%">
                  <c:v>0.35348174671151911</c:v>
                </c:pt>
                <c:pt idx="51" formatCode="0%">
                  <c:v>0.35636326360666243</c:v>
                </c:pt>
                <c:pt idx="52" formatCode="0%">
                  <c:v>0.36029705405235296</c:v>
                </c:pt>
                <c:pt idx="53" formatCode="0%">
                  <c:v>0.36534225940704351</c:v>
                </c:pt>
                <c:pt idx="54" formatCode="0%">
                  <c:v>0.37038746476173401</c:v>
                </c:pt>
                <c:pt idx="55" formatCode="0%">
                  <c:v>0.36720576882362371</c:v>
                </c:pt>
                <c:pt idx="56" formatCode="0%">
                  <c:v>0.36402887105941795</c:v>
                </c:pt>
                <c:pt idx="57" formatCode="0%">
                  <c:v>0.35678602010011684</c:v>
                </c:pt>
                <c:pt idx="58" formatCode="0%">
                  <c:v>0.35240277089178573</c:v>
                </c:pt>
                <c:pt idx="59" formatCode="0%">
                  <c:v>0.34404367813840514</c:v>
                </c:pt>
                <c:pt idx="60" formatCode="0%">
                  <c:v>0.34228500875178725</c:v>
                </c:pt>
                <c:pt idx="61" formatCode="0%">
                  <c:v>0.34523526616976613</c:v>
                </c:pt>
                <c:pt idx="62" formatCode="0%">
                  <c:v>0.3482084964416573</c:v>
                </c:pt>
                <c:pt idx="63" formatCode="0%">
                  <c:v>0.34771136429662886</c:v>
                </c:pt>
                <c:pt idx="64" formatCode="0%">
                  <c:v>0.34427460528104376</c:v>
                </c:pt>
                <c:pt idx="65" formatCode="0%">
                  <c:v>0.34560716772250566</c:v>
                </c:pt>
                <c:pt idx="66" formatCode="0%">
                  <c:v>0.34653024530453541</c:v>
                </c:pt>
                <c:pt idx="67" formatCode="0%">
                  <c:v>0.34919464254389992</c:v>
                </c:pt>
                <c:pt idx="68" formatCode="0%">
                  <c:v>0.34967752462628188</c:v>
                </c:pt>
                <c:pt idx="69" formatCode="0%">
                  <c:v>0.35110482573509194</c:v>
                </c:pt>
                <c:pt idx="70" formatCode="0%">
                  <c:v>0.34597736597061202</c:v>
                </c:pt>
                <c:pt idx="71" formatCode="0%">
                  <c:v>0.350909143686295</c:v>
                </c:pt>
                <c:pt idx="72" formatCode="0%">
                  <c:v>0.35351839661598206</c:v>
                </c:pt>
                <c:pt idx="73" formatCode="0%">
                  <c:v>0.35981288552284202</c:v>
                </c:pt>
                <c:pt idx="74" formatCode="0%">
                  <c:v>0.37090688943862898</c:v>
                </c:pt>
                <c:pt idx="75" formatCode="0%">
                  <c:v>0.37032997608184798</c:v>
                </c:pt>
                <c:pt idx="76" formatCode="0%">
                  <c:v>0.36779326200485196</c:v>
                </c:pt>
                <c:pt idx="77" formatCode="0%">
                  <c:v>0.37950360774993902</c:v>
                </c:pt>
                <c:pt idx="78" formatCode="0%">
                  <c:v>0.39324858784675604</c:v>
                </c:pt>
                <c:pt idx="79" formatCode="0%">
                  <c:v>0.39032989740371693</c:v>
                </c:pt>
                <c:pt idx="80" formatCode="0%">
                  <c:v>0.39117228984832803</c:v>
                </c:pt>
                <c:pt idx="81" formatCode="0%">
                  <c:v>0.39025837182998702</c:v>
                </c:pt>
                <c:pt idx="82" formatCode="0%">
                  <c:v>0.40361219644546492</c:v>
                </c:pt>
                <c:pt idx="83" formatCode="0%">
                  <c:v>0.402565598487854</c:v>
                </c:pt>
                <c:pt idx="84" formatCode="0%">
                  <c:v>0.40472340583801303</c:v>
                </c:pt>
                <c:pt idx="85" formatCode="0%">
                  <c:v>0.41188830137252802</c:v>
                </c:pt>
                <c:pt idx="86" formatCode="0%">
                  <c:v>0.42064693570136996</c:v>
                </c:pt>
                <c:pt idx="87" formatCode="0%">
                  <c:v>0.42747965455055209</c:v>
                </c:pt>
                <c:pt idx="88" formatCode="0%">
                  <c:v>0.43141365051269492</c:v>
                </c:pt>
                <c:pt idx="89" formatCode="0%">
                  <c:v>0.43904605507850597</c:v>
                </c:pt>
                <c:pt idx="90" formatCode="0%">
                  <c:v>0.44523015618324296</c:v>
                </c:pt>
                <c:pt idx="91" formatCode="0%">
                  <c:v>0.43550109863281294</c:v>
                </c:pt>
                <c:pt idx="92" formatCode="0%">
                  <c:v>0.43454036116599992</c:v>
                </c:pt>
                <c:pt idx="93" formatCode="0%">
                  <c:v>0.43689292669296292</c:v>
                </c:pt>
                <c:pt idx="94" formatCode="0%">
                  <c:v>0.44703972339630094</c:v>
                </c:pt>
                <c:pt idx="95" formatCode="0%">
                  <c:v>0.45811194181442294</c:v>
                </c:pt>
                <c:pt idx="96" formatCode="0%">
                  <c:v>0.466816246509552</c:v>
                </c:pt>
                <c:pt idx="97" formatCode="0%">
                  <c:v>0.46351039409637501</c:v>
                </c:pt>
                <c:pt idx="98" formatCode="0%">
                  <c:v>0.46187806129455594</c:v>
                </c:pt>
                <c:pt idx="99" formatCode="0%">
                  <c:v>0.45246317982673601</c:v>
                </c:pt>
                <c:pt idx="100" formatCode="0%">
                  <c:v>0.46504464745521507</c:v>
                </c:pt>
                <c:pt idx="101" formatCode="0%">
                  <c:v>0.466910719871521</c:v>
                </c:pt>
                <c:pt idx="102" formatCode="0%">
                  <c:v>0.47858765721321089</c:v>
                </c:pt>
                <c:pt idx="103" formatCode="0%">
                  <c:v>0.47058320045471197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0"/>
          <c:order val="1"/>
          <c:tx>
            <c:v>France</c:v>
          </c:tx>
          <c:spPr>
            <a:ln w="31750"/>
          </c:spPr>
          <c:marker>
            <c:symbol val="diamond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Lit>
              <c:formatCode>General</c:formatCode>
              <c:ptCount val="106"/>
              <c:pt idx="0">
                <c:v>0.51516216993331909</c:v>
              </c:pt>
              <c:pt idx="5">
                <c:v>0.47789150476455688</c:v>
              </c:pt>
              <c:pt idx="6">
                <c:v>0.5000728964805603</c:v>
              </c:pt>
              <c:pt idx="7">
                <c:v>0.49264511466026306</c:v>
              </c:pt>
              <c:pt idx="8">
                <c:v>0.46339496970176697</c:v>
              </c:pt>
              <c:pt idx="9">
                <c:v>0.47216060757637024</c:v>
              </c:pt>
              <c:pt idx="10">
                <c:v>0.46171119809150696</c:v>
              </c:pt>
              <c:pt idx="11">
                <c:v>0.44891873002052307</c:v>
              </c:pt>
              <c:pt idx="12">
                <c:v>0.46414044499397278</c:v>
              </c:pt>
              <c:pt idx="13">
                <c:v>0.48227185010910034</c:v>
              </c:pt>
              <c:pt idx="14">
                <c:v>0.46355962753295898</c:v>
              </c:pt>
              <c:pt idx="15">
                <c:v>0.45647567510604858</c:v>
              </c:pt>
              <c:pt idx="16">
                <c:v>0.44836485385894775</c:v>
              </c:pt>
              <c:pt idx="17">
                <c:v>0.46268936991691589</c:v>
              </c:pt>
              <c:pt idx="18">
                <c:v>0.46273127198219299</c:v>
              </c:pt>
              <c:pt idx="19">
                <c:v>0.44917073845863342</c:v>
              </c:pt>
              <c:pt idx="20">
                <c:v>0.42655006051063538</c:v>
              </c:pt>
              <c:pt idx="21">
                <c:v>0.42482703924179077</c:v>
              </c:pt>
              <c:pt idx="22">
                <c:v>0.44769152998924255</c:v>
              </c:pt>
              <c:pt idx="23">
                <c:v>0.46641415357589722</c:v>
              </c:pt>
              <c:pt idx="24">
                <c:v>0.47245445847511292</c:v>
              </c:pt>
              <c:pt idx="25">
                <c:v>0.48250019550323486</c:v>
              </c:pt>
              <c:pt idx="26">
                <c:v>0.45548292994499207</c:v>
              </c:pt>
              <c:pt idx="27">
                <c:v>0.44855070114135742</c:v>
              </c:pt>
              <c:pt idx="28">
                <c:v>0.43643784523010254</c:v>
              </c:pt>
              <c:pt idx="29">
                <c:v>0.40875500440597534</c:v>
              </c:pt>
              <c:pt idx="30">
                <c:v>0.4191022515296936</c:v>
              </c:pt>
              <c:pt idx="31">
                <c:v>0.40780439972877502</c:v>
              </c:pt>
              <c:pt idx="32">
                <c:v>0.37911558151245117</c:v>
              </c:pt>
              <c:pt idx="33">
                <c:v>0.3440110981464386</c:v>
              </c:pt>
              <c:pt idx="34">
                <c:v>0.31973662972450256</c:v>
              </c:pt>
              <c:pt idx="35">
                <c:v>0.30798494815826416</c:v>
              </c:pt>
              <c:pt idx="36">
                <c:v>0.34163081645965576</c:v>
              </c:pt>
              <c:pt idx="37">
                <c:v>0.35302260518074036</c:v>
              </c:pt>
              <c:pt idx="38">
                <c:v>0.3353334367275238</c:v>
              </c:pt>
              <c:pt idx="39">
                <c:v>0.33676746487617493</c:v>
              </c:pt>
              <c:pt idx="40">
                <c:v>0.33639621734619141</c:v>
              </c:pt>
              <c:pt idx="41">
                <c:v>0.34570753574371338</c:v>
              </c:pt>
              <c:pt idx="42">
                <c:v>0.35169312357902527</c:v>
              </c:pt>
              <c:pt idx="43">
                <c:v>0.34916535019874573</c:v>
              </c:pt>
              <c:pt idx="44">
                <c:v>0.35602730512619019</c:v>
              </c:pt>
              <c:pt idx="45">
                <c:v>0.36318758130073547</c:v>
              </c:pt>
              <c:pt idx="46">
                <c:v>0.35905659198760986</c:v>
              </c:pt>
              <c:pt idx="47">
                <c:v>0.36453136801719666</c:v>
              </c:pt>
              <c:pt idx="48">
                <c:v>0.35445719957351685</c:v>
              </c:pt>
              <c:pt idx="49">
                <c:v>0.37545871734619141</c:v>
              </c:pt>
              <c:pt idx="50">
                <c:v>0.37709328532218933</c:v>
              </c:pt>
              <c:pt idx="51">
                <c:v>0.38179731369018555</c:v>
              </c:pt>
              <c:pt idx="52">
                <c:v>0.37026607990264893</c:v>
              </c:pt>
              <c:pt idx="53">
                <c:v>0.37105217576026917</c:v>
              </c:pt>
              <c:pt idx="54">
                <c:v>0.37572166323661804</c:v>
              </c:pt>
              <c:pt idx="55">
                <c:v>0.38037815690040588</c:v>
              </c:pt>
              <c:pt idx="56">
                <c:v>0.37046769261360168</c:v>
              </c:pt>
              <c:pt idx="57">
                <c:v>0.36907988786697388</c:v>
              </c:pt>
              <c:pt idx="58">
                <c:v>0.35577982664108276</c:v>
              </c:pt>
              <c:pt idx="59">
                <c:v>0.34693184494972229</c:v>
              </c:pt>
              <c:pt idx="60">
                <c:v>0.34210222959518433</c:v>
              </c:pt>
              <c:pt idx="61">
                <c:v>0.34018602967262268</c:v>
              </c:pt>
              <c:pt idx="62">
                <c:v>0.33615595102310181</c:v>
              </c:pt>
              <c:pt idx="63">
                <c:v>0.34136134386062622</c:v>
              </c:pt>
              <c:pt idx="64">
                <c:v>0.33295139670372009</c:v>
              </c:pt>
              <c:pt idx="65">
                <c:v>0.33273038268089294</c:v>
              </c:pt>
              <c:pt idx="66">
                <c:v>0.33025664091110229</c:v>
              </c:pt>
              <c:pt idx="67">
                <c:v>0.31419423222541809</c:v>
              </c:pt>
              <c:pt idx="68">
                <c:v>0.31139469146728516</c:v>
              </c:pt>
              <c:pt idx="69">
                <c:v>0.31570827960968018</c:v>
              </c:pt>
              <c:pt idx="70">
                <c:v>0.30988854169845581</c:v>
              </c:pt>
              <c:pt idx="71">
                <c:v>0.30689170956611633</c:v>
              </c:pt>
              <c:pt idx="72">
                <c:v>0.29945990443229675</c:v>
              </c:pt>
              <c:pt idx="73">
                <c:v>0.30169790983200073</c:v>
              </c:pt>
              <c:pt idx="74">
                <c:v>0.30325156450271606</c:v>
              </c:pt>
              <c:pt idx="75">
                <c:v>0.31094852089881897</c:v>
              </c:pt>
              <c:pt idx="76">
                <c:v>0.31957146525382996</c:v>
              </c:pt>
              <c:pt idx="77">
                <c:v>0.32832926511764526</c:v>
              </c:pt>
              <c:pt idx="78">
                <c:v>0.33563140034675598</c:v>
              </c:pt>
              <c:pt idx="79">
                <c:v>0.33691000938415527</c:v>
              </c:pt>
              <c:pt idx="80">
                <c:v>0.33329480886459351</c:v>
              </c:pt>
              <c:pt idx="81">
                <c:v>0.33192923665046692</c:v>
              </c:pt>
              <c:pt idx="82">
                <c:v>0.32683458924293518</c:v>
              </c:pt>
              <c:pt idx="83">
                <c:v>0.32972455024719238</c:v>
              </c:pt>
              <c:pt idx="84">
                <c:v>0.32811620831489563</c:v>
              </c:pt>
              <c:pt idx="85">
                <c:v>0.32589352130889893</c:v>
              </c:pt>
              <c:pt idx="86">
                <c:v>0.33022633194923401</c:v>
              </c:pt>
              <c:pt idx="87">
                <c:v>0.33334729075431824</c:v>
              </c:pt>
              <c:pt idx="88">
                <c:v>0.33585852384567261</c:v>
              </c:pt>
              <c:pt idx="89">
                <c:v>0.33646884560585022</c:v>
              </c:pt>
              <c:pt idx="90">
                <c:v>0.34058529138565063</c:v>
              </c:pt>
              <c:pt idx="91">
                <c:v>0.34340500831604004</c:v>
              </c:pt>
              <c:pt idx="92">
                <c:v>0.33623400330543518</c:v>
              </c:pt>
              <c:pt idx="93">
                <c:v>0.3360389769077301</c:v>
              </c:pt>
              <c:pt idx="94">
                <c:v>0.33907976746559143</c:v>
              </c:pt>
              <c:pt idx="95">
                <c:v>0.33678248524665833</c:v>
              </c:pt>
              <c:pt idx="96">
                <c:v>0.33721807599067688</c:v>
              </c:pt>
              <c:pt idx="97">
                <c:v>0.34601250290870667</c:v>
              </c:pt>
              <c:pt idx="98">
                <c:v>0.34257248044013977</c:v>
              </c:pt>
              <c:pt idx="99">
                <c:v>0.3235701322555542</c:v>
              </c:pt>
              <c:pt idx="100">
                <c:v>0.32657784223556519</c:v>
              </c:pt>
              <c:pt idx="101">
                <c:v>0.33654263615608215</c:v>
              </c:pt>
              <c:pt idx="102">
                <c:v>0.32960525155067444</c:v>
              </c:pt>
              <c:pt idx="10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047-4EB8-A96F-67ED6EFA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8576"/>
        <c:axId val="46090496"/>
      </c:lineChart>
      <c:catAx>
        <c:axId val="4608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9049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090496"/>
        <c:scaling>
          <c:orientation val="minMax"/>
          <c:max val="0.55000000000000004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88576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55514916300178196"/>
          <c:y val="0.13798376828912645"/>
          <c:w val="0.16259513338424669"/>
          <c:h val="0.234015107867614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Top 10 % income shares: France vs US, 1910-2013 </a:t>
            </a:r>
          </a:p>
        </c:rich>
      </c:tx>
      <c:layout>
        <c:manualLayout>
          <c:xMode val="edge"/>
          <c:yMode val="edge"/>
          <c:x val="0.19583810608481433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USA</c:v>
          </c:tx>
          <c:spPr>
            <a:ln w="31750"/>
          </c:spPr>
          <c:marker>
            <c:symbol val="square"/>
            <c:size val="6"/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DataFigures!$AX$22:$AX$127</c:f>
              <c:numCache>
                <c:formatCode>General</c:formatCode>
                <c:ptCount val="106"/>
                <c:pt idx="3" formatCode="0%">
                  <c:v>0.42291903398985531</c:v>
                </c:pt>
                <c:pt idx="4" formatCode="0%">
                  <c:v>0.42851961679529244</c:v>
                </c:pt>
                <c:pt idx="5" formatCode="0%">
                  <c:v>0.42055223685384796</c:v>
                </c:pt>
                <c:pt idx="6" formatCode="0%">
                  <c:v>0.4432551365474483</c:v>
                </c:pt>
                <c:pt idx="7" formatCode="0%">
                  <c:v>0.44777378973058979</c:v>
                </c:pt>
                <c:pt idx="8" formatCode="0%">
                  <c:v>0.43527073743965095</c:v>
                </c:pt>
                <c:pt idx="9" formatCode="0%">
                  <c:v>0.45348489120461744</c:v>
                </c:pt>
                <c:pt idx="10" formatCode="0%">
                  <c:v>0.43370785507123877</c:v>
                </c:pt>
                <c:pt idx="11" formatCode="0%">
                  <c:v>0.46392009363805481</c:v>
                </c:pt>
                <c:pt idx="12" formatCode="0%">
                  <c:v>0.45355010874015367</c:v>
                </c:pt>
                <c:pt idx="13" formatCode="0%">
                  <c:v>0.42962734510793749</c:v>
                </c:pt>
                <c:pt idx="14" formatCode="0%">
                  <c:v>0.45098722851490269</c:v>
                </c:pt>
                <c:pt idx="15" formatCode="0%">
                  <c:v>0.46898180362363151</c:v>
                </c:pt>
                <c:pt idx="16" formatCode="0%">
                  <c:v>0.47305923449288551</c:v>
                </c:pt>
                <c:pt idx="17" formatCode="0%">
                  <c:v>0.46667974672989365</c:v>
                </c:pt>
                <c:pt idx="18" formatCode="0%">
                  <c:v>0.47854141247864207</c:v>
                </c:pt>
                <c:pt idx="19" formatCode="0%">
                  <c:v>0.46557559039569529</c:v>
                </c:pt>
                <c:pt idx="20" formatCode="0%">
                  <c:v>0.45174984077952135</c:v>
                </c:pt>
                <c:pt idx="21" formatCode="0%">
                  <c:v>0.44877245167434704</c:v>
                </c:pt>
                <c:pt idx="22" formatCode="0%">
                  <c:v>0.46285361928044277</c:v>
                </c:pt>
                <c:pt idx="23" formatCode="0%">
                  <c:v>0.46465129630490809</c:v>
                </c:pt>
                <c:pt idx="24" formatCode="0%">
                  <c:v>0.4794546936874049</c:v>
                </c:pt>
                <c:pt idx="25" formatCode="0%">
                  <c:v>0.47141615498961548</c:v>
                </c:pt>
                <c:pt idx="26" formatCode="0%">
                  <c:v>0.47586891549029003</c:v>
                </c:pt>
                <c:pt idx="27" formatCode="0%">
                  <c:v>0.46215319691813112</c:v>
                </c:pt>
                <c:pt idx="28" formatCode="0%">
                  <c:v>0.46263355086627977</c:v>
                </c:pt>
                <c:pt idx="29" formatCode="0%">
                  <c:v>0.47755686129861508</c:v>
                </c:pt>
                <c:pt idx="30" formatCode="0%">
                  <c:v>0.47494277136693624</c:v>
                </c:pt>
                <c:pt idx="31" formatCode="0%">
                  <c:v>0.45181236439927952</c:v>
                </c:pt>
                <c:pt idx="32" formatCode="0%">
                  <c:v>0.40451264627429795</c:v>
                </c:pt>
                <c:pt idx="33" formatCode="0%">
                  <c:v>0.37587595395062839</c:v>
                </c:pt>
                <c:pt idx="34" formatCode="0%">
                  <c:v>0.35816093813980793</c:v>
                </c:pt>
                <c:pt idx="35" formatCode="0%">
                  <c:v>0.35551840031072801</c:v>
                </c:pt>
                <c:pt idx="36" formatCode="0%">
                  <c:v>0.36931919040409894</c:v>
                </c:pt>
                <c:pt idx="37" formatCode="0%">
                  <c:v>0.36409365380894587</c:v>
                </c:pt>
                <c:pt idx="38" formatCode="0%">
                  <c:v>0.38252232810140269</c:v>
                </c:pt>
                <c:pt idx="39" formatCode="0%">
                  <c:v>0.37746604497680114</c:v>
                </c:pt>
                <c:pt idx="40" formatCode="0%">
                  <c:v>0.38054549631068801</c:v>
                </c:pt>
                <c:pt idx="41" formatCode="0%">
                  <c:v>0.368574438884333</c:v>
                </c:pt>
                <c:pt idx="42" formatCode="0%">
                  <c:v>0.35863154460795815</c:v>
                </c:pt>
                <c:pt idx="43" formatCode="0%">
                  <c:v>0.34836323978107064</c:v>
                </c:pt>
                <c:pt idx="44" formatCode="0%">
                  <c:v>0.35360185878536254</c:v>
                </c:pt>
                <c:pt idx="45" formatCode="0%">
                  <c:v>0.35982969777356111</c:v>
                </c:pt>
                <c:pt idx="46" formatCode="0%">
                  <c:v>0.35344729054450041</c:v>
                </c:pt>
                <c:pt idx="47" formatCode="0%">
                  <c:v>0.35393881003812194</c:v>
                </c:pt>
                <c:pt idx="48" formatCode="0%">
                  <c:v>0.35388579607847021</c:v>
                </c:pt>
                <c:pt idx="49" formatCode="0%">
                  <c:v>0.35815415291237201</c:v>
                </c:pt>
                <c:pt idx="50" formatCode="0%">
                  <c:v>0.35348174671151911</c:v>
                </c:pt>
                <c:pt idx="51" formatCode="0%">
                  <c:v>0.35636326360666243</c:v>
                </c:pt>
                <c:pt idx="52" formatCode="0%">
                  <c:v>0.36029705405235296</c:v>
                </c:pt>
                <c:pt idx="53" formatCode="0%">
                  <c:v>0.36534225940704351</c:v>
                </c:pt>
                <c:pt idx="54" formatCode="0%">
                  <c:v>0.37038746476173401</c:v>
                </c:pt>
                <c:pt idx="55" formatCode="0%">
                  <c:v>0.36720576882362371</c:v>
                </c:pt>
                <c:pt idx="56" formatCode="0%">
                  <c:v>0.36402887105941795</c:v>
                </c:pt>
                <c:pt idx="57" formatCode="0%">
                  <c:v>0.35678602010011684</c:v>
                </c:pt>
                <c:pt idx="58" formatCode="0%">
                  <c:v>0.35240277089178573</c:v>
                </c:pt>
                <c:pt idx="59" formatCode="0%">
                  <c:v>0.34404367813840514</c:v>
                </c:pt>
                <c:pt idx="60" formatCode="0%">
                  <c:v>0.34228500875178725</c:v>
                </c:pt>
                <c:pt idx="61" formatCode="0%">
                  <c:v>0.34523526616976613</c:v>
                </c:pt>
                <c:pt idx="62" formatCode="0%">
                  <c:v>0.3482084964416573</c:v>
                </c:pt>
                <c:pt idx="63" formatCode="0%">
                  <c:v>0.34771136429662886</c:v>
                </c:pt>
                <c:pt idx="64" formatCode="0%">
                  <c:v>0.34427460528104376</c:v>
                </c:pt>
                <c:pt idx="65" formatCode="0%">
                  <c:v>0.34560716772250566</c:v>
                </c:pt>
                <c:pt idx="66" formatCode="0%">
                  <c:v>0.34653024530453541</c:v>
                </c:pt>
                <c:pt idx="67" formatCode="0%">
                  <c:v>0.34919464254389992</c:v>
                </c:pt>
                <c:pt idx="68" formatCode="0%">
                  <c:v>0.34967752462628188</c:v>
                </c:pt>
                <c:pt idx="69" formatCode="0%">
                  <c:v>0.35110482573509194</c:v>
                </c:pt>
                <c:pt idx="70" formatCode="0%">
                  <c:v>0.34597736597061202</c:v>
                </c:pt>
                <c:pt idx="71" formatCode="0%">
                  <c:v>0.350909143686295</c:v>
                </c:pt>
                <c:pt idx="72" formatCode="0%">
                  <c:v>0.35351839661598206</c:v>
                </c:pt>
                <c:pt idx="73" formatCode="0%">
                  <c:v>0.35981288552284202</c:v>
                </c:pt>
                <c:pt idx="74" formatCode="0%">
                  <c:v>0.37090688943862898</c:v>
                </c:pt>
                <c:pt idx="75" formatCode="0%">
                  <c:v>0.37032997608184798</c:v>
                </c:pt>
                <c:pt idx="76" formatCode="0%">
                  <c:v>0.36779326200485196</c:v>
                </c:pt>
                <c:pt idx="77" formatCode="0%">
                  <c:v>0.37950360774993902</c:v>
                </c:pt>
                <c:pt idx="78" formatCode="0%">
                  <c:v>0.39324858784675604</c:v>
                </c:pt>
                <c:pt idx="79" formatCode="0%">
                  <c:v>0.39032989740371693</c:v>
                </c:pt>
                <c:pt idx="80" formatCode="0%">
                  <c:v>0.39117228984832803</c:v>
                </c:pt>
                <c:pt idx="81" formatCode="0%">
                  <c:v>0.39025837182998702</c:v>
                </c:pt>
                <c:pt idx="82" formatCode="0%">
                  <c:v>0.40361219644546492</c:v>
                </c:pt>
                <c:pt idx="83" formatCode="0%">
                  <c:v>0.402565598487854</c:v>
                </c:pt>
                <c:pt idx="84" formatCode="0%">
                  <c:v>0.40472340583801303</c:v>
                </c:pt>
                <c:pt idx="85" formatCode="0%">
                  <c:v>0.41188830137252802</c:v>
                </c:pt>
                <c:pt idx="86" formatCode="0%">
                  <c:v>0.42064693570136996</c:v>
                </c:pt>
                <c:pt idx="87" formatCode="0%">
                  <c:v>0.42747965455055209</c:v>
                </c:pt>
                <c:pt idx="88" formatCode="0%">
                  <c:v>0.43141365051269492</c:v>
                </c:pt>
                <c:pt idx="89" formatCode="0%">
                  <c:v>0.43904605507850597</c:v>
                </c:pt>
                <c:pt idx="90" formatCode="0%">
                  <c:v>0.44523015618324296</c:v>
                </c:pt>
                <c:pt idx="91" formatCode="0%">
                  <c:v>0.43550109863281294</c:v>
                </c:pt>
                <c:pt idx="92" formatCode="0%">
                  <c:v>0.43454036116599992</c:v>
                </c:pt>
                <c:pt idx="93" formatCode="0%">
                  <c:v>0.43689292669296292</c:v>
                </c:pt>
                <c:pt idx="94" formatCode="0%">
                  <c:v>0.44703972339630094</c:v>
                </c:pt>
                <c:pt idx="95" formatCode="0%">
                  <c:v>0.45811194181442294</c:v>
                </c:pt>
                <c:pt idx="96" formatCode="0%">
                  <c:v>0.466816246509552</c:v>
                </c:pt>
                <c:pt idx="97" formatCode="0%">
                  <c:v>0.46351039409637501</c:v>
                </c:pt>
                <c:pt idx="98" formatCode="0%">
                  <c:v>0.46187806129455594</c:v>
                </c:pt>
                <c:pt idx="99" formatCode="0%">
                  <c:v>0.45246317982673601</c:v>
                </c:pt>
                <c:pt idx="100" formatCode="0%">
                  <c:v>0.46504464745521507</c:v>
                </c:pt>
                <c:pt idx="101" formatCode="0%">
                  <c:v>0.466910719871521</c:v>
                </c:pt>
                <c:pt idx="102" formatCode="0%">
                  <c:v>0.47858765721321089</c:v>
                </c:pt>
                <c:pt idx="103" formatCode="0%">
                  <c:v>0.47058320045471197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0"/>
          <c:order val="1"/>
          <c:tx>
            <c:v>France</c:v>
          </c:tx>
          <c:spPr>
            <a:ln w="31750"/>
          </c:spPr>
          <c:marker>
            <c:symbol val="diamond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Lit>
              <c:formatCode>General</c:formatCode>
              <c:ptCount val="106"/>
              <c:pt idx="0">
                <c:v>0.51516216993331909</c:v>
              </c:pt>
              <c:pt idx="5">
                <c:v>0.47789150476455688</c:v>
              </c:pt>
              <c:pt idx="6">
                <c:v>0.5000728964805603</c:v>
              </c:pt>
              <c:pt idx="7">
                <c:v>0.49264511466026306</c:v>
              </c:pt>
              <c:pt idx="8">
                <c:v>0.46339496970176697</c:v>
              </c:pt>
              <c:pt idx="9">
                <c:v>0.47216060757637024</c:v>
              </c:pt>
              <c:pt idx="10">
                <c:v>0.46171119809150696</c:v>
              </c:pt>
              <c:pt idx="11">
                <c:v>0.44891873002052307</c:v>
              </c:pt>
              <c:pt idx="12">
                <c:v>0.46414044499397278</c:v>
              </c:pt>
              <c:pt idx="13">
                <c:v>0.48227185010910034</c:v>
              </c:pt>
              <c:pt idx="14">
                <c:v>0.46355962753295898</c:v>
              </c:pt>
              <c:pt idx="15">
                <c:v>0.45647567510604858</c:v>
              </c:pt>
              <c:pt idx="16">
                <c:v>0.44836485385894775</c:v>
              </c:pt>
              <c:pt idx="17">
                <c:v>0.46268936991691589</c:v>
              </c:pt>
              <c:pt idx="18">
                <c:v>0.46273127198219299</c:v>
              </c:pt>
              <c:pt idx="19">
                <c:v>0.44917073845863342</c:v>
              </c:pt>
              <c:pt idx="20">
                <c:v>0.42655006051063538</c:v>
              </c:pt>
              <c:pt idx="21">
                <c:v>0.42482703924179077</c:v>
              </c:pt>
              <c:pt idx="22">
                <c:v>0.44769152998924255</c:v>
              </c:pt>
              <c:pt idx="23">
                <c:v>0.46641415357589722</c:v>
              </c:pt>
              <c:pt idx="24">
                <c:v>0.47245445847511292</c:v>
              </c:pt>
              <c:pt idx="25">
                <c:v>0.48250019550323486</c:v>
              </c:pt>
              <c:pt idx="26">
                <c:v>0.45548292994499207</c:v>
              </c:pt>
              <c:pt idx="27">
                <c:v>0.44855070114135742</c:v>
              </c:pt>
              <c:pt idx="28">
                <c:v>0.43643784523010254</c:v>
              </c:pt>
              <c:pt idx="29">
                <c:v>0.40875500440597534</c:v>
              </c:pt>
              <c:pt idx="30">
                <c:v>0.4191022515296936</c:v>
              </c:pt>
              <c:pt idx="31">
                <c:v>0.40780439972877502</c:v>
              </c:pt>
              <c:pt idx="32">
                <c:v>0.37911558151245117</c:v>
              </c:pt>
              <c:pt idx="33">
                <c:v>0.3440110981464386</c:v>
              </c:pt>
              <c:pt idx="34">
                <c:v>0.31973662972450256</c:v>
              </c:pt>
              <c:pt idx="35">
                <c:v>0.30798494815826416</c:v>
              </c:pt>
              <c:pt idx="36">
                <c:v>0.34163081645965576</c:v>
              </c:pt>
              <c:pt idx="37">
                <c:v>0.35302260518074036</c:v>
              </c:pt>
              <c:pt idx="38">
                <c:v>0.3353334367275238</c:v>
              </c:pt>
              <c:pt idx="39">
                <c:v>0.33676746487617493</c:v>
              </c:pt>
              <c:pt idx="40">
                <c:v>0.33639621734619141</c:v>
              </c:pt>
              <c:pt idx="41">
                <c:v>0.34570753574371338</c:v>
              </c:pt>
              <c:pt idx="42">
                <c:v>0.35169312357902527</c:v>
              </c:pt>
              <c:pt idx="43">
                <c:v>0.34916535019874573</c:v>
              </c:pt>
              <c:pt idx="44">
                <c:v>0.35602730512619019</c:v>
              </c:pt>
              <c:pt idx="45">
                <c:v>0.36318758130073547</c:v>
              </c:pt>
              <c:pt idx="46">
                <c:v>0.35905659198760986</c:v>
              </c:pt>
              <c:pt idx="47">
                <c:v>0.36453136801719666</c:v>
              </c:pt>
              <c:pt idx="48">
                <c:v>0.35445719957351685</c:v>
              </c:pt>
              <c:pt idx="49">
                <c:v>0.37545871734619141</c:v>
              </c:pt>
              <c:pt idx="50">
                <c:v>0.37709328532218933</c:v>
              </c:pt>
              <c:pt idx="51">
                <c:v>0.38179731369018555</c:v>
              </c:pt>
              <c:pt idx="52">
                <c:v>0.37026607990264893</c:v>
              </c:pt>
              <c:pt idx="53">
                <c:v>0.37105217576026917</c:v>
              </c:pt>
              <c:pt idx="54">
                <c:v>0.37572166323661804</c:v>
              </c:pt>
              <c:pt idx="55">
                <c:v>0.38037815690040588</c:v>
              </c:pt>
              <c:pt idx="56">
                <c:v>0.37046769261360168</c:v>
              </c:pt>
              <c:pt idx="57">
                <c:v>0.36907988786697388</c:v>
              </c:pt>
              <c:pt idx="58">
                <c:v>0.35577982664108276</c:v>
              </c:pt>
              <c:pt idx="59">
                <c:v>0.34693184494972229</c:v>
              </c:pt>
              <c:pt idx="60">
                <c:v>0.34210222959518433</c:v>
              </c:pt>
              <c:pt idx="61">
                <c:v>0.34018602967262268</c:v>
              </c:pt>
              <c:pt idx="62">
                <c:v>0.33615595102310181</c:v>
              </c:pt>
              <c:pt idx="63">
                <c:v>0.34136134386062622</c:v>
              </c:pt>
              <c:pt idx="64">
                <c:v>0.33295139670372009</c:v>
              </c:pt>
              <c:pt idx="65">
                <c:v>0.33273038268089294</c:v>
              </c:pt>
              <c:pt idx="66">
                <c:v>0.33025664091110229</c:v>
              </c:pt>
              <c:pt idx="67">
                <c:v>0.31419423222541809</c:v>
              </c:pt>
              <c:pt idx="68">
                <c:v>0.31139469146728516</c:v>
              </c:pt>
              <c:pt idx="69">
                <c:v>0.31570827960968018</c:v>
              </c:pt>
              <c:pt idx="70">
                <c:v>0.30988854169845581</c:v>
              </c:pt>
              <c:pt idx="71">
                <c:v>0.30689170956611633</c:v>
              </c:pt>
              <c:pt idx="72">
                <c:v>0.29945990443229675</c:v>
              </c:pt>
              <c:pt idx="73">
                <c:v>0.30169790983200073</c:v>
              </c:pt>
              <c:pt idx="74">
                <c:v>0.30325156450271606</c:v>
              </c:pt>
              <c:pt idx="75">
                <c:v>0.31094852089881897</c:v>
              </c:pt>
              <c:pt idx="76">
                <c:v>0.31957146525382996</c:v>
              </c:pt>
              <c:pt idx="77">
                <c:v>0.32832926511764526</c:v>
              </c:pt>
              <c:pt idx="78">
                <c:v>0.33563140034675598</c:v>
              </c:pt>
              <c:pt idx="79">
                <c:v>0.33691000938415527</c:v>
              </c:pt>
              <c:pt idx="80">
                <c:v>0.33329480886459351</c:v>
              </c:pt>
              <c:pt idx="81">
                <c:v>0.33192923665046692</c:v>
              </c:pt>
              <c:pt idx="82">
                <c:v>0.32683458924293518</c:v>
              </c:pt>
              <c:pt idx="83">
                <c:v>0.32972455024719238</c:v>
              </c:pt>
              <c:pt idx="84">
                <c:v>0.32811620831489563</c:v>
              </c:pt>
              <c:pt idx="85">
                <c:v>0.32589352130889893</c:v>
              </c:pt>
              <c:pt idx="86">
                <c:v>0.33022633194923401</c:v>
              </c:pt>
              <c:pt idx="87">
                <c:v>0.33334729075431824</c:v>
              </c:pt>
              <c:pt idx="88">
                <c:v>0.33585852384567261</c:v>
              </c:pt>
              <c:pt idx="89">
                <c:v>0.33646884560585022</c:v>
              </c:pt>
              <c:pt idx="90">
                <c:v>0.34058529138565063</c:v>
              </c:pt>
              <c:pt idx="91">
                <c:v>0.34340500831604004</c:v>
              </c:pt>
              <c:pt idx="92">
                <c:v>0.33623400330543518</c:v>
              </c:pt>
              <c:pt idx="93">
                <c:v>0.3360389769077301</c:v>
              </c:pt>
              <c:pt idx="94">
                <c:v>0.33907976746559143</c:v>
              </c:pt>
              <c:pt idx="95">
                <c:v>0.33678248524665833</c:v>
              </c:pt>
              <c:pt idx="96">
                <c:v>0.33721807599067688</c:v>
              </c:pt>
              <c:pt idx="97">
                <c:v>0.34601250290870667</c:v>
              </c:pt>
              <c:pt idx="98">
                <c:v>0.34257248044013977</c:v>
              </c:pt>
              <c:pt idx="99">
                <c:v>0.3235701322555542</c:v>
              </c:pt>
              <c:pt idx="100">
                <c:v>0.32657784223556519</c:v>
              </c:pt>
              <c:pt idx="101">
                <c:v>0.33654263615608215</c:v>
              </c:pt>
              <c:pt idx="102">
                <c:v>0.32960525155067444</c:v>
              </c:pt>
              <c:pt idx="10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047-4EB8-A96F-67ED6EFA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0400"/>
        <c:axId val="46152320"/>
      </c:lineChart>
      <c:catAx>
        <c:axId val="4615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5232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152320"/>
        <c:scaling>
          <c:orientation val="minMax"/>
          <c:max val="0.55000000000000004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50400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55514916300178196"/>
          <c:y val="0.13798376828912645"/>
          <c:w val="0.16259513338424669"/>
          <c:h val="0.234015107867614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26: Top 1 % income shares: France vs US, 1910-2013 </a:t>
            </a:r>
          </a:p>
        </c:rich>
      </c:tx>
      <c:layout>
        <c:manualLayout>
          <c:xMode val="edge"/>
          <c:yMode val="edge"/>
          <c:x val="0.19583810608481433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USA</c:v>
          </c:tx>
          <c:spPr>
            <a:ln w="31750">
              <a:solidFill>
                <a:srgbClr val="9BBB59"/>
              </a:solidFill>
            </a:ln>
          </c:spPr>
          <c:marker>
            <c:symbol val="squar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DataFigures!$AY$22:$AY$127</c:f>
              <c:numCache>
                <c:formatCode>General</c:formatCode>
                <c:ptCount val="106"/>
                <c:pt idx="3" formatCode="0%">
                  <c:v>0.18674826505001185</c:v>
                </c:pt>
                <c:pt idx="4" formatCode="0%">
                  <c:v>0.19116959609073161</c:v>
                </c:pt>
                <c:pt idx="5" formatCode="0%">
                  <c:v>0.1847035456454322</c:v>
                </c:pt>
                <c:pt idx="6" formatCode="0%">
                  <c:v>0.20489887818034683</c:v>
                </c:pt>
                <c:pt idx="7" formatCode="0%">
                  <c:v>0.19982976674380784</c:v>
                </c:pt>
                <c:pt idx="8" formatCode="0%">
                  <c:v>0.18810173079489176</c:v>
                </c:pt>
                <c:pt idx="9" formatCode="0%">
                  <c:v>0.20890254889952309</c:v>
                </c:pt>
                <c:pt idx="10" formatCode="0%">
                  <c:v>0.18312479898774559</c:v>
                </c:pt>
                <c:pt idx="11" formatCode="0%">
                  <c:v>0.17972864391503146</c:v>
                </c:pt>
                <c:pt idx="12" formatCode="0%">
                  <c:v>0.17416621520586251</c:v>
                </c:pt>
                <c:pt idx="13" formatCode="0%">
                  <c:v>0.16724895940160514</c:v>
                </c:pt>
                <c:pt idx="14" formatCode="0%">
                  <c:v>0.17428436664734562</c:v>
                </c:pt>
                <c:pt idx="15" formatCode="0%">
                  <c:v>0.19718104825175825</c:v>
                </c:pt>
                <c:pt idx="16" formatCode="0%">
                  <c:v>0.20980376369165107</c:v>
                </c:pt>
                <c:pt idx="17" formatCode="0%">
                  <c:v>0.20102095333252876</c:v>
                </c:pt>
                <c:pt idx="18" formatCode="0%">
                  <c:v>0.21149227515867244</c:v>
                </c:pt>
                <c:pt idx="19" formatCode="0%">
                  <c:v>0.2090439204099811</c:v>
                </c:pt>
                <c:pt idx="20" formatCode="0%">
                  <c:v>0.17857395655522043</c:v>
                </c:pt>
                <c:pt idx="21" formatCode="0%">
                  <c:v>0.14913215820436126</c:v>
                </c:pt>
                <c:pt idx="22" formatCode="0%">
                  <c:v>0.13665489731270802</c:v>
                </c:pt>
                <c:pt idx="23" formatCode="0%">
                  <c:v>0.14826660003924552</c:v>
                </c:pt>
                <c:pt idx="24" formatCode="0%">
                  <c:v>0.17016065652190629</c:v>
                </c:pt>
                <c:pt idx="25" formatCode="0%">
                  <c:v>0.17307944488134125</c:v>
                </c:pt>
                <c:pt idx="26" formatCode="0%">
                  <c:v>0.18976934365548564</c:v>
                </c:pt>
                <c:pt idx="27" formatCode="0%">
                  <c:v>0.18617140182266417</c:v>
                </c:pt>
                <c:pt idx="28" formatCode="0%">
                  <c:v>0.16916268400329415</c:v>
                </c:pt>
                <c:pt idx="29" formatCode="0%">
                  <c:v>0.1822951004007087</c:v>
                </c:pt>
                <c:pt idx="30" formatCode="0%">
                  <c:v>0.18975631330367215</c:v>
                </c:pt>
                <c:pt idx="31" formatCode="0%">
                  <c:v>0.18858669316018967</c:v>
                </c:pt>
                <c:pt idx="32" formatCode="0%">
                  <c:v>0.17834663033871345</c:v>
                </c:pt>
                <c:pt idx="33" formatCode="0%">
                  <c:v>0.16584494270528188</c:v>
                </c:pt>
                <c:pt idx="34" formatCode="0%">
                  <c:v>0.14398834869255275</c:v>
                </c:pt>
                <c:pt idx="35" formatCode="0%">
                  <c:v>0.13939550722334026</c:v>
                </c:pt>
                <c:pt idx="36" formatCode="0%">
                  <c:v>0.13877556873500857</c:v>
                </c:pt>
                <c:pt idx="37" formatCode="0%">
                  <c:v>0.14050817989185405</c:v>
                </c:pt>
                <c:pt idx="38" formatCode="0%">
                  <c:v>0.1528465436632708</c:v>
                </c:pt>
                <c:pt idx="39" formatCode="0%">
                  <c:v>0.1471927496088207</c:v>
                </c:pt>
                <c:pt idx="40" formatCode="0%">
                  <c:v>0.15128979332966569</c:v>
                </c:pt>
                <c:pt idx="41" formatCode="0%">
                  <c:v>0.14271169815576137</c:v>
                </c:pt>
                <c:pt idx="42" formatCode="0%">
                  <c:v>0.13659580007558711</c:v>
                </c:pt>
                <c:pt idx="43" formatCode="0%">
                  <c:v>0.12715878446324358</c:v>
                </c:pt>
                <c:pt idx="44" formatCode="0%">
                  <c:v>0.13006158510499735</c:v>
                </c:pt>
                <c:pt idx="45" formatCode="0%">
                  <c:v>0.13620044979298881</c:v>
                </c:pt>
                <c:pt idx="46" formatCode="0%">
                  <c:v>0.12993941082176472</c:v>
                </c:pt>
                <c:pt idx="47" formatCode="0%">
                  <c:v>0.12840820988754656</c:v>
                </c:pt>
                <c:pt idx="48" formatCode="0%">
                  <c:v>0.12196181099853481</c:v>
                </c:pt>
                <c:pt idx="49" formatCode="0%">
                  <c:v>0.12762674369767296</c:v>
                </c:pt>
                <c:pt idx="50" formatCode="0%">
                  <c:v>0.12311055756545045</c:v>
                </c:pt>
                <c:pt idx="51" formatCode="0%">
                  <c:v>0.12231932968480155</c:v>
                </c:pt>
                <c:pt idx="52" formatCode="0%">
                  <c:v>0.124452076852322</c:v>
                </c:pt>
                <c:pt idx="53" formatCode="0%">
                  <c:v>0.12645765766501427</c:v>
                </c:pt>
                <c:pt idx="54" formatCode="0%">
                  <c:v>0.12846323847770699</c:v>
                </c:pt>
                <c:pt idx="55" formatCode="0%">
                  <c:v>0.127464659512043</c:v>
                </c:pt>
                <c:pt idx="56" formatCode="0%">
                  <c:v>0.12646618485450703</c:v>
                </c:pt>
                <c:pt idx="57" formatCode="0%">
                  <c:v>0.12335636094212526</c:v>
                </c:pt>
                <c:pt idx="58" formatCode="0%">
                  <c:v>0.12149272579699731</c:v>
                </c:pt>
                <c:pt idx="59" formatCode="0%">
                  <c:v>0.11490999837405956</c:v>
                </c:pt>
                <c:pt idx="60" formatCode="0%">
                  <c:v>0.11063477565767235</c:v>
                </c:pt>
                <c:pt idx="61" formatCode="0%">
                  <c:v>0.11117873383045659</c:v>
                </c:pt>
                <c:pt idx="62" formatCode="0%">
                  <c:v>0.11123587387919541</c:v>
                </c:pt>
                <c:pt idx="63" formatCode="0%">
                  <c:v>0.10921575550764834</c:v>
                </c:pt>
                <c:pt idx="64" formatCode="0%">
                  <c:v>0.10661983222894383</c:v>
                </c:pt>
                <c:pt idx="65" formatCode="0%">
                  <c:v>0.10602223806364471</c:v>
                </c:pt>
                <c:pt idx="66" formatCode="0%">
                  <c:v>0.10576678050752268</c:v>
                </c:pt>
                <c:pt idx="67" formatCode="0%">
                  <c:v>0.10717405188380619</c:v>
                </c:pt>
                <c:pt idx="68" formatCode="0%">
                  <c:v>0.10813670557811601</c:v>
                </c:pt>
                <c:pt idx="69" formatCode="0%">
                  <c:v>0.111942395567894</c:v>
                </c:pt>
                <c:pt idx="70" formatCode="0%">
                  <c:v>0.10740678757429101</c:v>
                </c:pt>
                <c:pt idx="71" formatCode="0%">
                  <c:v>0.11134911328554201</c:v>
                </c:pt>
                <c:pt idx="72" formatCode="0%">
                  <c:v>0.11359930783510198</c:v>
                </c:pt>
                <c:pt idx="73" formatCode="0%">
                  <c:v>0.11620394140481898</c:v>
                </c:pt>
                <c:pt idx="74" formatCode="0%">
                  <c:v>0.12579068541526803</c:v>
                </c:pt>
                <c:pt idx="75" formatCode="0%">
                  <c:v>0.12575297057628601</c:v>
                </c:pt>
                <c:pt idx="76" formatCode="0%">
                  <c:v>0.12150094658136402</c:v>
                </c:pt>
                <c:pt idx="77" formatCode="0%">
                  <c:v>0.13247351348400099</c:v>
                </c:pt>
                <c:pt idx="78" formatCode="0%">
                  <c:v>0.14844711124896998</c:v>
                </c:pt>
                <c:pt idx="79" formatCode="0%">
                  <c:v>0.14389759302139302</c:v>
                </c:pt>
                <c:pt idx="80" formatCode="0%">
                  <c:v>0.14457206428051003</c:v>
                </c:pt>
                <c:pt idx="81" formatCode="0%">
                  <c:v>0.13823197782039601</c:v>
                </c:pt>
                <c:pt idx="82" formatCode="0%">
                  <c:v>0.14982053637504603</c:v>
                </c:pt>
                <c:pt idx="83" formatCode="0%">
                  <c:v>0.14609073102474199</c:v>
                </c:pt>
                <c:pt idx="84" formatCode="0%">
                  <c:v>0.14599575102329304</c:v>
                </c:pt>
                <c:pt idx="85" formatCode="0%">
                  <c:v>0.15173716843128199</c:v>
                </c:pt>
                <c:pt idx="86" formatCode="0%">
                  <c:v>0.158990427851677</c:v>
                </c:pt>
                <c:pt idx="87" formatCode="0%">
                  <c:v>0.16579648852348303</c:v>
                </c:pt>
                <c:pt idx="88" formatCode="0%">
                  <c:v>0.168599858880043</c:v>
                </c:pt>
                <c:pt idx="89" formatCode="0%">
                  <c:v>0.17655460536479997</c:v>
                </c:pt>
                <c:pt idx="90" formatCode="0%">
                  <c:v>0.18236707150936102</c:v>
                </c:pt>
                <c:pt idx="91" formatCode="0%">
                  <c:v>0.17299072444438901</c:v>
                </c:pt>
                <c:pt idx="92" formatCode="0%">
                  <c:v>0.17004534602165197</c:v>
                </c:pt>
                <c:pt idx="93" formatCode="0%">
                  <c:v>0.17163734138011899</c:v>
                </c:pt>
                <c:pt idx="94" formatCode="0%">
                  <c:v>0.18229000270366699</c:v>
                </c:pt>
                <c:pt idx="95" formatCode="0%">
                  <c:v>0.19222922623157498</c:v>
                </c:pt>
                <c:pt idx="96" formatCode="0%">
                  <c:v>0.19870290160179097</c:v>
                </c:pt>
                <c:pt idx="97" formatCode="0%">
                  <c:v>0.1966692507267</c:v>
                </c:pt>
                <c:pt idx="98" formatCode="0%">
                  <c:v>0.19501051306724504</c:v>
                </c:pt>
                <c:pt idx="99" formatCode="0%">
                  <c:v>0.18534594774246199</c:v>
                </c:pt>
                <c:pt idx="100" formatCode="0%">
                  <c:v>0.19712361693382299</c:v>
                </c:pt>
                <c:pt idx="101" formatCode="0%">
                  <c:v>0.19511735439300498</c:v>
                </c:pt>
                <c:pt idx="102" formatCode="0%">
                  <c:v>0.20645661652088207</c:v>
                </c:pt>
                <c:pt idx="103" formatCode="0%">
                  <c:v>0.19493770599365198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0"/>
          <c:order val="1"/>
          <c:tx>
            <c:v>France</c:v>
          </c:tx>
          <c:spPr>
            <a:ln w="31750">
              <a:solidFill>
                <a:srgbClr val="F79646"/>
              </a:solidFill>
            </a:ln>
          </c:spPr>
          <c:marker>
            <c:symbol val="diamond"/>
            <c:size val="7"/>
            <c:spPr>
              <a:solidFill>
                <a:srgbClr val="F79646"/>
              </a:solidFill>
              <a:ln w="12700">
                <a:solidFill>
                  <a:srgbClr val="F79646"/>
                </a:solidFill>
                <a:prstDash val="solid"/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Lit>
              <c:formatCode>General</c:formatCode>
              <c:ptCount val="106"/>
              <c:pt idx="0">
                <c:v>0.22736847400665283</c:v>
              </c:pt>
              <c:pt idx="5">
                <c:v>0.19543337821960449</c:v>
              </c:pt>
              <c:pt idx="6">
                <c:v>0.22740158438682556</c:v>
              </c:pt>
              <c:pt idx="7">
                <c:v>0.22534233331680298</c:v>
              </c:pt>
              <c:pt idx="8">
                <c:v>0.1996598094701767</c:v>
              </c:pt>
              <c:pt idx="9">
                <c:v>0.20874954760074615</c:v>
              </c:pt>
              <c:pt idx="10">
                <c:v>0.19944415986537933</c:v>
              </c:pt>
              <c:pt idx="11">
                <c:v>0.19066286087036133</c:v>
              </c:pt>
              <c:pt idx="12">
                <c:v>0.20927415788173676</c:v>
              </c:pt>
              <c:pt idx="13">
                <c:v>0.23295825719833374</c:v>
              </c:pt>
              <c:pt idx="14">
                <c:v>0.21597579121589661</c:v>
              </c:pt>
              <c:pt idx="15">
                <c:v>0.20990397036075592</c:v>
              </c:pt>
              <c:pt idx="16">
                <c:v>0.20567305386066437</c:v>
              </c:pt>
              <c:pt idx="17">
                <c:v>0.21270731091499329</c:v>
              </c:pt>
              <c:pt idx="18">
                <c:v>0.21390600502490997</c:v>
              </c:pt>
              <c:pt idx="19">
                <c:v>0.20050953328609467</c:v>
              </c:pt>
              <c:pt idx="20">
                <c:v>0.1727786511182785</c:v>
              </c:pt>
              <c:pt idx="21">
                <c:v>0.16503515839576721</c:v>
              </c:pt>
              <c:pt idx="22">
                <c:v>0.16933305561542511</c:v>
              </c:pt>
              <c:pt idx="23">
                <c:v>0.17711853981018066</c:v>
              </c:pt>
              <c:pt idx="24">
                <c:v>0.17705352604389191</c:v>
              </c:pt>
              <c:pt idx="25">
                <c:v>0.18443919718265533</c:v>
              </c:pt>
              <c:pt idx="26">
                <c:v>0.17355161905288696</c:v>
              </c:pt>
              <c:pt idx="27">
                <c:v>0.17487542331218719</c:v>
              </c:pt>
              <c:pt idx="28">
                <c:v>0.16589502990245819</c:v>
              </c:pt>
              <c:pt idx="29">
                <c:v>0.16467268764972687</c:v>
              </c:pt>
              <c:pt idx="30">
                <c:v>0.1686641126871109</c:v>
              </c:pt>
              <c:pt idx="31">
                <c:v>0.16095934808254242</c:v>
              </c:pt>
              <c:pt idx="32">
                <c:v>0.14730916917324066</c:v>
              </c:pt>
              <c:pt idx="33">
                <c:v>0.11900831013917923</c:v>
              </c:pt>
              <c:pt idx="34">
                <c:v>0.10048273950815201</c:v>
              </c:pt>
              <c:pt idx="35">
                <c:v>8.5256904363632202E-2</c:v>
              </c:pt>
              <c:pt idx="36">
                <c:v>0.10509222745895386</c:v>
              </c:pt>
              <c:pt idx="37">
                <c:v>0.10786101222038269</c:v>
              </c:pt>
              <c:pt idx="38">
                <c:v>9.9815405905246735E-2</c:v>
              </c:pt>
              <c:pt idx="39">
                <c:v>0.10362425446510315</c:v>
              </c:pt>
              <c:pt idx="40">
                <c:v>0.10437876731157303</c:v>
              </c:pt>
              <c:pt idx="41">
                <c:v>0.10797514766454697</c:v>
              </c:pt>
              <c:pt idx="42">
                <c:v>0.11072144657373428</c:v>
              </c:pt>
              <c:pt idx="43">
                <c:v>0.1094803586602211</c:v>
              </c:pt>
              <c:pt idx="44">
                <c:v>0.11157741397619247</c:v>
              </c:pt>
              <c:pt idx="45">
                <c:v>0.1138007715344429</c:v>
              </c:pt>
              <c:pt idx="46">
                <c:v>0.1108500137925148</c:v>
              </c:pt>
              <c:pt idx="47">
                <c:v>0.11358986049890518</c:v>
              </c:pt>
              <c:pt idx="48">
                <c:v>0.10488450527191162</c:v>
              </c:pt>
              <c:pt idx="49">
                <c:v>0.113559789955616</c:v>
              </c:pt>
              <c:pt idx="50">
                <c:v>0.11604154855012894</c:v>
              </c:pt>
              <c:pt idx="51">
                <c:v>0.11719413101673126</c:v>
              </c:pt>
              <c:pt idx="52">
                <c:v>0.11097476631402969</c:v>
              </c:pt>
              <c:pt idx="53">
                <c:v>0.10886869579553604</c:v>
              </c:pt>
              <c:pt idx="54">
                <c:v>0.10998747497797012</c:v>
              </c:pt>
              <c:pt idx="55">
                <c:v>0.1109294667840004</c:v>
              </c:pt>
              <c:pt idx="56">
                <c:v>0.10876993089914322</c:v>
              </c:pt>
              <c:pt idx="57">
                <c:v>0.10884319245815277</c:v>
              </c:pt>
              <c:pt idx="58">
                <c:v>0.10314806550741196</c:v>
              </c:pt>
              <c:pt idx="59">
                <c:v>0.10066677629947662</c:v>
              </c:pt>
              <c:pt idx="60">
                <c:v>9.7757689654827118E-2</c:v>
              </c:pt>
              <c:pt idx="61">
                <c:v>9.8143033683300018E-2</c:v>
              </c:pt>
              <c:pt idx="62">
                <c:v>9.7027845680713654E-2</c:v>
              </c:pt>
              <c:pt idx="63">
                <c:v>0.10059399157762527</c:v>
              </c:pt>
              <c:pt idx="64">
                <c:v>9.4074152410030365E-2</c:v>
              </c:pt>
              <c:pt idx="65">
                <c:v>9.2234738171100616E-2</c:v>
              </c:pt>
              <c:pt idx="66">
                <c:v>9.2451721429824829E-2</c:v>
              </c:pt>
              <c:pt idx="67">
                <c:v>8.6084209382534027E-2</c:v>
              </c:pt>
              <c:pt idx="68">
                <c:v>8.6515016853809357E-2</c:v>
              </c:pt>
              <c:pt idx="69">
                <c:v>8.7603144347667694E-2</c:v>
              </c:pt>
              <c:pt idx="70">
                <c:v>8.5314609110355377E-2</c:v>
              </c:pt>
              <c:pt idx="71">
                <c:v>8.4542952477931976E-2</c:v>
              </c:pt>
              <c:pt idx="72">
                <c:v>7.9034321010112762E-2</c:v>
              </c:pt>
              <c:pt idx="73">
                <c:v>7.7650696039199829E-2</c:v>
              </c:pt>
              <c:pt idx="74">
                <c:v>7.803799957036972E-2</c:v>
              </c:pt>
              <c:pt idx="75">
                <c:v>8.1322245299816132E-2</c:v>
              </c:pt>
              <c:pt idx="76">
                <c:v>8.591490238904953E-2</c:v>
              </c:pt>
              <c:pt idx="77">
                <c:v>9.1930754482746124E-2</c:v>
              </c:pt>
              <c:pt idx="78">
                <c:v>9.6498124301433563E-2</c:v>
              </c:pt>
              <c:pt idx="79">
                <c:v>0.10019050538539886</c:v>
              </c:pt>
              <c:pt idx="80">
                <c:v>0.10027548670768738</c:v>
              </c:pt>
              <c:pt idx="81">
                <c:v>9.7509592771530151E-2</c:v>
              </c:pt>
              <c:pt idx="82">
                <c:v>9.5735475420951843E-2</c:v>
              </c:pt>
              <c:pt idx="83">
                <c:v>0.10026488453149796</c:v>
              </c:pt>
              <c:pt idx="84">
                <c:v>9.8625011742115021E-2</c:v>
              </c:pt>
              <c:pt idx="85">
                <c:v>9.7166411578655243E-2</c:v>
              </c:pt>
              <c:pt idx="86">
                <c:v>0.10555756092071533</c:v>
              </c:pt>
              <c:pt idx="87">
                <c:v>0.11057137697935104</c:v>
              </c:pt>
              <c:pt idx="88">
                <c:v>0.11261700093746185</c:v>
              </c:pt>
              <c:pt idx="89">
                <c:v>0.11321687698364258</c:v>
              </c:pt>
              <c:pt idx="90">
                <c:v>0.11805012077093124</c:v>
              </c:pt>
              <c:pt idx="91">
                <c:v>0.11999892443418503</c:v>
              </c:pt>
              <c:pt idx="92">
                <c:v>0.11539356410503387</c:v>
              </c:pt>
              <c:pt idx="93">
                <c:v>0.11723608523607254</c:v>
              </c:pt>
              <c:pt idx="94">
                <c:v>0.1218663677573204</c:v>
              </c:pt>
              <c:pt idx="95">
                <c:v>0.1185288205742836</c:v>
              </c:pt>
              <c:pt idx="96">
                <c:v>0.1186574250459671</c:v>
              </c:pt>
              <c:pt idx="97">
                <c:v>0.12565077841281891</c:v>
              </c:pt>
              <c:pt idx="98">
                <c:v>0.12024282664060593</c:v>
              </c:pt>
              <c:pt idx="99">
                <c:v>0.10206306725740433</c:v>
              </c:pt>
              <c:pt idx="100">
                <c:v>0.10785072296857834</c:v>
              </c:pt>
              <c:pt idx="101">
                <c:v>0.12010686099529266</c:v>
              </c:pt>
              <c:pt idx="102">
                <c:v>0.11232244968414307</c:v>
              </c:pt>
              <c:pt idx="103">
                <c:v>0.10431041568517685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047-4EB8-A96F-67ED6EFA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7648"/>
        <c:axId val="46189568"/>
      </c:lineChart>
      <c:catAx>
        <c:axId val="4618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8956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189568"/>
        <c:scaling>
          <c:orientation val="minMax"/>
          <c:max val="0.25"/>
          <c:min val="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87648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55514916300178196"/>
          <c:y val="0.13798376828912645"/>
          <c:w val="0.16259513338424669"/>
          <c:h val="0.234015107867614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Top 1 % income shares: France vs US, 1910-2013 </a:t>
            </a:r>
          </a:p>
        </c:rich>
      </c:tx>
      <c:layout>
        <c:manualLayout>
          <c:xMode val="edge"/>
          <c:yMode val="edge"/>
          <c:x val="0.19583810608481433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USA</c:v>
          </c:tx>
          <c:spPr>
            <a:ln w="31750">
              <a:solidFill>
                <a:srgbClr val="9BBB59"/>
              </a:solidFill>
            </a:ln>
          </c:spPr>
          <c:marker>
            <c:symbol val="squar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DataFigures!$AY$22:$AY$127</c:f>
              <c:numCache>
                <c:formatCode>General</c:formatCode>
                <c:ptCount val="106"/>
                <c:pt idx="3" formatCode="0%">
                  <c:v>0.18674826505001185</c:v>
                </c:pt>
                <c:pt idx="4" formatCode="0%">
                  <c:v>0.19116959609073161</c:v>
                </c:pt>
                <c:pt idx="5" formatCode="0%">
                  <c:v>0.1847035456454322</c:v>
                </c:pt>
                <c:pt idx="6" formatCode="0%">
                  <c:v>0.20489887818034683</c:v>
                </c:pt>
                <c:pt idx="7" formatCode="0%">
                  <c:v>0.19982976674380784</c:v>
                </c:pt>
                <c:pt idx="8" formatCode="0%">
                  <c:v>0.18810173079489176</c:v>
                </c:pt>
                <c:pt idx="9" formatCode="0%">
                  <c:v>0.20890254889952309</c:v>
                </c:pt>
                <c:pt idx="10" formatCode="0%">
                  <c:v>0.18312479898774559</c:v>
                </c:pt>
                <c:pt idx="11" formatCode="0%">
                  <c:v>0.17972864391503146</c:v>
                </c:pt>
                <c:pt idx="12" formatCode="0%">
                  <c:v>0.17416621520586251</c:v>
                </c:pt>
                <c:pt idx="13" formatCode="0%">
                  <c:v>0.16724895940160514</c:v>
                </c:pt>
                <c:pt idx="14" formatCode="0%">
                  <c:v>0.17428436664734562</c:v>
                </c:pt>
                <c:pt idx="15" formatCode="0%">
                  <c:v>0.19718104825175825</c:v>
                </c:pt>
                <c:pt idx="16" formatCode="0%">
                  <c:v>0.20980376369165107</c:v>
                </c:pt>
                <c:pt idx="17" formatCode="0%">
                  <c:v>0.20102095333252876</c:v>
                </c:pt>
                <c:pt idx="18" formatCode="0%">
                  <c:v>0.21149227515867244</c:v>
                </c:pt>
                <c:pt idx="19" formatCode="0%">
                  <c:v>0.2090439204099811</c:v>
                </c:pt>
                <c:pt idx="20" formatCode="0%">
                  <c:v>0.17857395655522043</c:v>
                </c:pt>
                <c:pt idx="21" formatCode="0%">
                  <c:v>0.14913215820436126</c:v>
                </c:pt>
                <c:pt idx="22" formatCode="0%">
                  <c:v>0.13665489731270802</c:v>
                </c:pt>
                <c:pt idx="23" formatCode="0%">
                  <c:v>0.14826660003924552</c:v>
                </c:pt>
                <c:pt idx="24" formatCode="0%">
                  <c:v>0.17016065652190629</c:v>
                </c:pt>
                <c:pt idx="25" formatCode="0%">
                  <c:v>0.17307944488134125</c:v>
                </c:pt>
                <c:pt idx="26" formatCode="0%">
                  <c:v>0.18976934365548564</c:v>
                </c:pt>
                <c:pt idx="27" formatCode="0%">
                  <c:v>0.18617140182266417</c:v>
                </c:pt>
                <c:pt idx="28" formatCode="0%">
                  <c:v>0.16916268400329415</c:v>
                </c:pt>
                <c:pt idx="29" formatCode="0%">
                  <c:v>0.1822951004007087</c:v>
                </c:pt>
                <c:pt idx="30" formatCode="0%">
                  <c:v>0.18975631330367215</c:v>
                </c:pt>
                <c:pt idx="31" formatCode="0%">
                  <c:v>0.18858669316018967</c:v>
                </c:pt>
                <c:pt idx="32" formatCode="0%">
                  <c:v>0.17834663033871345</c:v>
                </c:pt>
                <c:pt idx="33" formatCode="0%">
                  <c:v>0.16584494270528188</c:v>
                </c:pt>
                <c:pt idx="34" formatCode="0%">
                  <c:v>0.14398834869255275</c:v>
                </c:pt>
                <c:pt idx="35" formatCode="0%">
                  <c:v>0.13939550722334026</c:v>
                </c:pt>
                <c:pt idx="36" formatCode="0%">
                  <c:v>0.13877556873500857</c:v>
                </c:pt>
                <c:pt idx="37" formatCode="0%">
                  <c:v>0.14050817989185405</c:v>
                </c:pt>
                <c:pt idx="38" formatCode="0%">
                  <c:v>0.1528465436632708</c:v>
                </c:pt>
                <c:pt idx="39" formatCode="0%">
                  <c:v>0.1471927496088207</c:v>
                </c:pt>
                <c:pt idx="40" formatCode="0%">
                  <c:v>0.15128979332966569</c:v>
                </c:pt>
                <c:pt idx="41" formatCode="0%">
                  <c:v>0.14271169815576137</c:v>
                </c:pt>
                <c:pt idx="42" formatCode="0%">
                  <c:v>0.13659580007558711</c:v>
                </c:pt>
                <c:pt idx="43" formatCode="0%">
                  <c:v>0.12715878446324358</c:v>
                </c:pt>
                <c:pt idx="44" formatCode="0%">
                  <c:v>0.13006158510499735</c:v>
                </c:pt>
                <c:pt idx="45" formatCode="0%">
                  <c:v>0.13620044979298881</c:v>
                </c:pt>
                <c:pt idx="46" formatCode="0%">
                  <c:v>0.12993941082176472</c:v>
                </c:pt>
                <c:pt idx="47" formatCode="0%">
                  <c:v>0.12840820988754656</c:v>
                </c:pt>
                <c:pt idx="48" formatCode="0%">
                  <c:v>0.12196181099853481</c:v>
                </c:pt>
                <c:pt idx="49" formatCode="0%">
                  <c:v>0.12762674369767296</c:v>
                </c:pt>
                <c:pt idx="50" formatCode="0%">
                  <c:v>0.12311055756545045</c:v>
                </c:pt>
                <c:pt idx="51" formatCode="0%">
                  <c:v>0.12231932968480155</c:v>
                </c:pt>
                <c:pt idx="52" formatCode="0%">
                  <c:v>0.124452076852322</c:v>
                </c:pt>
                <c:pt idx="53" formatCode="0%">
                  <c:v>0.12645765766501427</c:v>
                </c:pt>
                <c:pt idx="54" formatCode="0%">
                  <c:v>0.12846323847770699</c:v>
                </c:pt>
                <c:pt idx="55" formatCode="0%">
                  <c:v>0.127464659512043</c:v>
                </c:pt>
                <c:pt idx="56" formatCode="0%">
                  <c:v>0.12646618485450703</c:v>
                </c:pt>
                <c:pt idx="57" formatCode="0%">
                  <c:v>0.12335636094212526</c:v>
                </c:pt>
                <c:pt idx="58" formatCode="0%">
                  <c:v>0.12149272579699731</c:v>
                </c:pt>
                <c:pt idx="59" formatCode="0%">
                  <c:v>0.11490999837405956</c:v>
                </c:pt>
                <c:pt idx="60" formatCode="0%">
                  <c:v>0.11063477565767235</c:v>
                </c:pt>
                <c:pt idx="61" formatCode="0%">
                  <c:v>0.11117873383045659</c:v>
                </c:pt>
                <c:pt idx="62" formatCode="0%">
                  <c:v>0.11123587387919541</c:v>
                </c:pt>
                <c:pt idx="63" formatCode="0%">
                  <c:v>0.10921575550764834</c:v>
                </c:pt>
                <c:pt idx="64" formatCode="0%">
                  <c:v>0.10661983222894383</c:v>
                </c:pt>
                <c:pt idx="65" formatCode="0%">
                  <c:v>0.10602223806364471</c:v>
                </c:pt>
                <c:pt idx="66" formatCode="0%">
                  <c:v>0.10576678050752268</c:v>
                </c:pt>
                <c:pt idx="67" formatCode="0%">
                  <c:v>0.10717405188380619</c:v>
                </c:pt>
                <c:pt idx="68" formatCode="0%">
                  <c:v>0.10813670557811601</c:v>
                </c:pt>
                <c:pt idx="69" formatCode="0%">
                  <c:v>0.111942395567894</c:v>
                </c:pt>
                <c:pt idx="70" formatCode="0%">
                  <c:v>0.10740678757429101</c:v>
                </c:pt>
                <c:pt idx="71" formatCode="0%">
                  <c:v>0.11134911328554201</c:v>
                </c:pt>
                <c:pt idx="72" formatCode="0%">
                  <c:v>0.11359930783510198</c:v>
                </c:pt>
                <c:pt idx="73" formatCode="0%">
                  <c:v>0.11620394140481898</c:v>
                </c:pt>
                <c:pt idx="74" formatCode="0%">
                  <c:v>0.12579068541526803</c:v>
                </c:pt>
                <c:pt idx="75" formatCode="0%">
                  <c:v>0.12575297057628601</c:v>
                </c:pt>
                <c:pt idx="76" formatCode="0%">
                  <c:v>0.12150094658136402</c:v>
                </c:pt>
                <c:pt idx="77" formatCode="0%">
                  <c:v>0.13247351348400099</c:v>
                </c:pt>
                <c:pt idx="78" formatCode="0%">
                  <c:v>0.14844711124896998</c:v>
                </c:pt>
                <c:pt idx="79" formatCode="0%">
                  <c:v>0.14389759302139302</c:v>
                </c:pt>
                <c:pt idx="80" formatCode="0%">
                  <c:v>0.14457206428051003</c:v>
                </c:pt>
                <c:pt idx="81" formatCode="0%">
                  <c:v>0.13823197782039601</c:v>
                </c:pt>
                <c:pt idx="82" formatCode="0%">
                  <c:v>0.14982053637504603</c:v>
                </c:pt>
                <c:pt idx="83" formatCode="0%">
                  <c:v>0.14609073102474199</c:v>
                </c:pt>
                <c:pt idx="84" formatCode="0%">
                  <c:v>0.14599575102329304</c:v>
                </c:pt>
                <c:pt idx="85" formatCode="0%">
                  <c:v>0.15173716843128199</c:v>
                </c:pt>
                <c:pt idx="86" formatCode="0%">
                  <c:v>0.158990427851677</c:v>
                </c:pt>
                <c:pt idx="87" formatCode="0%">
                  <c:v>0.16579648852348303</c:v>
                </c:pt>
                <c:pt idx="88" formatCode="0%">
                  <c:v>0.168599858880043</c:v>
                </c:pt>
                <c:pt idx="89" formatCode="0%">
                  <c:v>0.17655460536479997</c:v>
                </c:pt>
                <c:pt idx="90" formatCode="0%">
                  <c:v>0.18236707150936102</c:v>
                </c:pt>
                <c:pt idx="91" formatCode="0%">
                  <c:v>0.17299072444438901</c:v>
                </c:pt>
                <c:pt idx="92" formatCode="0%">
                  <c:v>0.17004534602165197</c:v>
                </c:pt>
                <c:pt idx="93" formatCode="0%">
                  <c:v>0.17163734138011899</c:v>
                </c:pt>
                <c:pt idx="94" formatCode="0%">
                  <c:v>0.18229000270366699</c:v>
                </c:pt>
                <c:pt idx="95" formatCode="0%">
                  <c:v>0.19222922623157498</c:v>
                </c:pt>
                <c:pt idx="96" formatCode="0%">
                  <c:v>0.19870290160179097</c:v>
                </c:pt>
                <c:pt idx="97" formatCode="0%">
                  <c:v>0.1966692507267</c:v>
                </c:pt>
                <c:pt idx="98" formatCode="0%">
                  <c:v>0.19501051306724504</c:v>
                </c:pt>
                <c:pt idx="99" formatCode="0%">
                  <c:v>0.18534594774246199</c:v>
                </c:pt>
                <c:pt idx="100" formatCode="0%">
                  <c:v>0.19712361693382299</c:v>
                </c:pt>
                <c:pt idx="101" formatCode="0%">
                  <c:v>0.19511735439300498</c:v>
                </c:pt>
                <c:pt idx="102" formatCode="0%">
                  <c:v>0.20645661652088207</c:v>
                </c:pt>
                <c:pt idx="103" formatCode="0%">
                  <c:v>0.19493770599365198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0"/>
          <c:order val="1"/>
          <c:tx>
            <c:v>France</c:v>
          </c:tx>
          <c:spPr>
            <a:ln w="31750">
              <a:solidFill>
                <a:srgbClr val="F79646"/>
              </a:solidFill>
            </a:ln>
          </c:spPr>
          <c:marker>
            <c:symbol val="diamond"/>
            <c:size val="7"/>
            <c:spPr>
              <a:solidFill>
                <a:srgbClr val="F79646"/>
              </a:solidFill>
              <a:ln w="12700">
                <a:solidFill>
                  <a:srgbClr val="F79646"/>
                </a:solidFill>
                <a:prstDash val="solid"/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Lit>
              <c:formatCode>General</c:formatCode>
              <c:ptCount val="106"/>
              <c:pt idx="0">
                <c:v>0.22736847400665283</c:v>
              </c:pt>
              <c:pt idx="5">
                <c:v>0.19543337821960449</c:v>
              </c:pt>
              <c:pt idx="6">
                <c:v>0.22740158438682556</c:v>
              </c:pt>
              <c:pt idx="7">
                <c:v>0.22534233331680298</c:v>
              </c:pt>
              <c:pt idx="8">
                <c:v>0.1996598094701767</c:v>
              </c:pt>
              <c:pt idx="9">
                <c:v>0.20874954760074615</c:v>
              </c:pt>
              <c:pt idx="10">
                <c:v>0.19944415986537933</c:v>
              </c:pt>
              <c:pt idx="11">
                <c:v>0.19066286087036133</c:v>
              </c:pt>
              <c:pt idx="12">
                <c:v>0.20927415788173676</c:v>
              </c:pt>
              <c:pt idx="13">
                <c:v>0.23295825719833374</c:v>
              </c:pt>
              <c:pt idx="14">
                <c:v>0.21597579121589661</c:v>
              </c:pt>
              <c:pt idx="15">
                <c:v>0.20990397036075592</c:v>
              </c:pt>
              <c:pt idx="16">
                <c:v>0.20567305386066437</c:v>
              </c:pt>
              <c:pt idx="17">
                <c:v>0.21270731091499329</c:v>
              </c:pt>
              <c:pt idx="18">
                <c:v>0.21390600502490997</c:v>
              </c:pt>
              <c:pt idx="19">
                <c:v>0.20050953328609467</c:v>
              </c:pt>
              <c:pt idx="20">
                <c:v>0.1727786511182785</c:v>
              </c:pt>
              <c:pt idx="21">
                <c:v>0.16503515839576721</c:v>
              </c:pt>
              <c:pt idx="22">
                <c:v>0.16933305561542511</c:v>
              </c:pt>
              <c:pt idx="23">
                <c:v>0.17711853981018066</c:v>
              </c:pt>
              <c:pt idx="24">
                <c:v>0.17705352604389191</c:v>
              </c:pt>
              <c:pt idx="25">
                <c:v>0.18443919718265533</c:v>
              </c:pt>
              <c:pt idx="26">
                <c:v>0.17355161905288696</c:v>
              </c:pt>
              <c:pt idx="27">
                <c:v>0.17487542331218719</c:v>
              </c:pt>
              <c:pt idx="28">
                <c:v>0.16589502990245819</c:v>
              </c:pt>
              <c:pt idx="29">
                <c:v>0.16467268764972687</c:v>
              </c:pt>
              <c:pt idx="30">
                <c:v>0.1686641126871109</c:v>
              </c:pt>
              <c:pt idx="31">
                <c:v>0.16095934808254242</c:v>
              </c:pt>
              <c:pt idx="32">
                <c:v>0.14730916917324066</c:v>
              </c:pt>
              <c:pt idx="33">
                <c:v>0.11900831013917923</c:v>
              </c:pt>
              <c:pt idx="34">
                <c:v>0.10048273950815201</c:v>
              </c:pt>
              <c:pt idx="35">
                <c:v>8.5256904363632202E-2</c:v>
              </c:pt>
              <c:pt idx="36">
                <c:v>0.10509222745895386</c:v>
              </c:pt>
              <c:pt idx="37">
                <c:v>0.10786101222038269</c:v>
              </c:pt>
              <c:pt idx="38">
                <c:v>9.9815405905246735E-2</c:v>
              </c:pt>
              <c:pt idx="39">
                <c:v>0.10362425446510315</c:v>
              </c:pt>
              <c:pt idx="40">
                <c:v>0.10437876731157303</c:v>
              </c:pt>
              <c:pt idx="41">
                <c:v>0.10797514766454697</c:v>
              </c:pt>
              <c:pt idx="42">
                <c:v>0.11072144657373428</c:v>
              </c:pt>
              <c:pt idx="43">
                <c:v>0.1094803586602211</c:v>
              </c:pt>
              <c:pt idx="44">
                <c:v>0.11157741397619247</c:v>
              </c:pt>
              <c:pt idx="45">
                <c:v>0.1138007715344429</c:v>
              </c:pt>
              <c:pt idx="46">
                <c:v>0.1108500137925148</c:v>
              </c:pt>
              <c:pt idx="47">
                <c:v>0.11358986049890518</c:v>
              </c:pt>
              <c:pt idx="48">
                <c:v>0.10488450527191162</c:v>
              </c:pt>
              <c:pt idx="49">
                <c:v>0.113559789955616</c:v>
              </c:pt>
              <c:pt idx="50">
                <c:v>0.11604154855012894</c:v>
              </c:pt>
              <c:pt idx="51">
                <c:v>0.11719413101673126</c:v>
              </c:pt>
              <c:pt idx="52">
                <c:v>0.11097476631402969</c:v>
              </c:pt>
              <c:pt idx="53">
                <c:v>0.10886869579553604</c:v>
              </c:pt>
              <c:pt idx="54">
                <c:v>0.10998747497797012</c:v>
              </c:pt>
              <c:pt idx="55">
                <c:v>0.1109294667840004</c:v>
              </c:pt>
              <c:pt idx="56">
                <c:v>0.10876993089914322</c:v>
              </c:pt>
              <c:pt idx="57">
                <c:v>0.10884319245815277</c:v>
              </c:pt>
              <c:pt idx="58">
                <c:v>0.10314806550741196</c:v>
              </c:pt>
              <c:pt idx="59">
                <c:v>0.10066677629947662</c:v>
              </c:pt>
              <c:pt idx="60">
                <c:v>9.7757689654827118E-2</c:v>
              </c:pt>
              <c:pt idx="61">
                <c:v>9.8143033683300018E-2</c:v>
              </c:pt>
              <c:pt idx="62">
                <c:v>9.7027845680713654E-2</c:v>
              </c:pt>
              <c:pt idx="63">
                <c:v>0.10059399157762527</c:v>
              </c:pt>
              <c:pt idx="64">
                <c:v>9.4074152410030365E-2</c:v>
              </c:pt>
              <c:pt idx="65">
                <c:v>9.2234738171100616E-2</c:v>
              </c:pt>
              <c:pt idx="66">
                <c:v>9.2451721429824829E-2</c:v>
              </c:pt>
              <c:pt idx="67">
                <c:v>8.6084209382534027E-2</c:v>
              </c:pt>
              <c:pt idx="68">
                <c:v>8.6515016853809357E-2</c:v>
              </c:pt>
              <c:pt idx="69">
                <c:v>8.7603144347667694E-2</c:v>
              </c:pt>
              <c:pt idx="70">
                <c:v>8.5314609110355377E-2</c:v>
              </c:pt>
              <c:pt idx="71">
                <c:v>8.4542952477931976E-2</c:v>
              </c:pt>
              <c:pt idx="72">
                <c:v>7.9034321010112762E-2</c:v>
              </c:pt>
              <c:pt idx="73">
                <c:v>7.7650696039199829E-2</c:v>
              </c:pt>
              <c:pt idx="74">
                <c:v>7.803799957036972E-2</c:v>
              </c:pt>
              <c:pt idx="75">
                <c:v>8.1322245299816132E-2</c:v>
              </c:pt>
              <c:pt idx="76">
                <c:v>8.591490238904953E-2</c:v>
              </c:pt>
              <c:pt idx="77">
                <c:v>9.1930754482746124E-2</c:v>
              </c:pt>
              <c:pt idx="78">
                <c:v>9.6498124301433563E-2</c:v>
              </c:pt>
              <c:pt idx="79">
                <c:v>0.10019050538539886</c:v>
              </c:pt>
              <c:pt idx="80">
                <c:v>0.10027548670768738</c:v>
              </c:pt>
              <c:pt idx="81">
                <c:v>9.7509592771530151E-2</c:v>
              </c:pt>
              <c:pt idx="82">
                <c:v>9.5735475420951843E-2</c:v>
              </c:pt>
              <c:pt idx="83">
                <c:v>0.10026488453149796</c:v>
              </c:pt>
              <c:pt idx="84">
                <c:v>9.8625011742115021E-2</c:v>
              </c:pt>
              <c:pt idx="85">
                <c:v>9.7166411578655243E-2</c:v>
              </c:pt>
              <c:pt idx="86">
                <c:v>0.10555756092071533</c:v>
              </c:pt>
              <c:pt idx="87">
                <c:v>0.11057137697935104</c:v>
              </c:pt>
              <c:pt idx="88">
                <c:v>0.11261700093746185</c:v>
              </c:pt>
              <c:pt idx="89">
                <c:v>0.11321687698364258</c:v>
              </c:pt>
              <c:pt idx="90">
                <c:v>0.11805012077093124</c:v>
              </c:pt>
              <c:pt idx="91">
                <c:v>0.11999892443418503</c:v>
              </c:pt>
              <c:pt idx="92">
                <c:v>0.11539356410503387</c:v>
              </c:pt>
              <c:pt idx="93">
                <c:v>0.11723608523607254</c:v>
              </c:pt>
              <c:pt idx="94">
                <c:v>0.1218663677573204</c:v>
              </c:pt>
              <c:pt idx="95">
                <c:v>0.1185288205742836</c:v>
              </c:pt>
              <c:pt idx="96">
                <c:v>0.1186574250459671</c:v>
              </c:pt>
              <c:pt idx="97">
                <c:v>0.12565077841281891</c:v>
              </c:pt>
              <c:pt idx="98">
                <c:v>0.12024282664060593</c:v>
              </c:pt>
              <c:pt idx="99">
                <c:v>0.10206306725740433</c:v>
              </c:pt>
              <c:pt idx="100">
                <c:v>0.10785072296857834</c:v>
              </c:pt>
              <c:pt idx="101">
                <c:v>0.12010686099529266</c:v>
              </c:pt>
              <c:pt idx="102">
                <c:v>0.11232244968414307</c:v>
              </c:pt>
              <c:pt idx="103">
                <c:v>0.10431041568517685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047-4EB8-A96F-67ED6EFA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4048"/>
        <c:axId val="46275968"/>
      </c:lineChart>
      <c:catAx>
        <c:axId val="46274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27596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275968"/>
        <c:scaling>
          <c:orientation val="minMax"/>
          <c:max val="0.25"/>
          <c:min val="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274048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55514916300178196"/>
          <c:y val="0.13798376828912645"/>
          <c:w val="0.16259513338424669"/>
          <c:h val="0.234015107867614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/>
              <a:t>Figure 27: Top 10 % and bottom 50% income shares: France vs US, 1910-2013 </a:t>
            </a:r>
          </a:p>
        </c:rich>
      </c:tx>
      <c:layout>
        <c:manualLayout>
          <c:xMode val="edge"/>
          <c:yMode val="edge"/>
          <c:x val="0.12766447898487196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Top 10% USA</c:v>
          </c:tx>
          <c:spPr>
            <a:ln w="31750"/>
          </c:spPr>
          <c:marker>
            <c:symbol val="square"/>
            <c:size val="6"/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DataFigures!$AX$22:$AX$127</c:f>
              <c:numCache>
                <c:formatCode>General</c:formatCode>
                <c:ptCount val="106"/>
                <c:pt idx="3" formatCode="0%">
                  <c:v>0.42291903398985531</c:v>
                </c:pt>
                <c:pt idx="4" formatCode="0%">
                  <c:v>0.42851961679529244</c:v>
                </c:pt>
                <c:pt idx="5" formatCode="0%">
                  <c:v>0.42055223685384796</c:v>
                </c:pt>
                <c:pt idx="6" formatCode="0%">
                  <c:v>0.4432551365474483</c:v>
                </c:pt>
                <c:pt idx="7" formatCode="0%">
                  <c:v>0.44777378973058979</c:v>
                </c:pt>
                <c:pt idx="8" formatCode="0%">
                  <c:v>0.43527073743965095</c:v>
                </c:pt>
                <c:pt idx="9" formatCode="0%">
                  <c:v>0.45348489120461744</c:v>
                </c:pt>
                <c:pt idx="10" formatCode="0%">
                  <c:v>0.43370785507123877</c:v>
                </c:pt>
                <c:pt idx="11" formatCode="0%">
                  <c:v>0.46392009363805481</c:v>
                </c:pt>
                <c:pt idx="12" formatCode="0%">
                  <c:v>0.45355010874015367</c:v>
                </c:pt>
                <c:pt idx="13" formatCode="0%">
                  <c:v>0.42962734510793749</c:v>
                </c:pt>
                <c:pt idx="14" formatCode="0%">
                  <c:v>0.45098722851490269</c:v>
                </c:pt>
                <c:pt idx="15" formatCode="0%">
                  <c:v>0.46898180362363151</c:v>
                </c:pt>
                <c:pt idx="16" formatCode="0%">
                  <c:v>0.47305923449288551</c:v>
                </c:pt>
                <c:pt idx="17" formatCode="0%">
                  <c:v>0.46667974672989365</c:v>
                </c:pt>
                <c:pt idx="18" formatCode="0%">
                  <c:v>0.47854141247864207</c:v>
                </c:pt>
                <c:pt idx="19" formatCode="0%">
                  <c:v>0.46557559039569529</c:v>
                </c:pt>
                <c:pt idx="20" formatCode="0%">
                  <c:v>0.45174984077952135</c:v>
                </c:pt>
                <c:pt idx="21" formatCode="0%">
                  <c:v>0.44877245167434704</c:v>
                </c:pt>
                <c:pt idx="22" formatCode="0%">
                  <c:v>0.46285361928044277</c:v>
                </c:pt>
                <c:pt idx="23" formatCode="0%">
                  <c:v>0.46465129630490809</c:v>
                </c:pt>
                <c:pt idx="24" formatCode="0%">
                  <c:v>0.4794546936874049</c:v>
                </c:pt>
                <c:pt idx="25" formatCode="0%">
                  <c:v>0.47141615498961548</c:v>
                </c:pt>
                <c:pt idx="26" formatCode="0%">
                  <c:v>0.47586891549029003</c:v>
                </c:pt>
                <c:pt idx="27" formatCode="0%">
                  <c:v>0.46215319691813112</c:v>
                </c:pt>
                <c:pt idx="28" formatCode="0%">
                  <c:v>0.46263355086627977</c:v>
                </c:pt>
                <c:pt idx="29" formatCode="0%">
                  <c:v>0.47755686129861508</c:v>
                </c:pt>
                <c:pt idx="30" formatCode="0%">
                  <c:v>0.47494277136693624</c:v>
                </c:pt>
                <c:pt idx="31" formatCode="0%">
                  <c:v>0.45181236439927952</c:v>
                </c:pt>
                <c:pt idx="32" formatCode="0%">
                  <c:v>0.40451264627429795</c:v>
                </c:pt>
                <c:pt idx="33" formatCode="0%">
                  <c:v>0.37587595395062839</c:v>
                </c:pt>
                <c:pt idx="34" formatCode="0%">
                  <c:v>0.35816093813980793</c:v>
                </c:pt>
                <c:pt idx="35" formatCode="0%">
                  <c:v>0.35551840031072801</c:v>
                </c:pt>
                <c:pt idx="36" formatCode="0%">
                  <c:v>0.36931919040409894</c:v>
                </c:pt>
                <c:pt idx="37" formatCode="0%">
                  <c:v>0.36409365380894587</c:v>
                </c:pt>
                <c:pt idx="38" formatCode="0%">
                  <c:v>0.38252232810140269</c:v>
                </c:pt>
                <c:pt idx="39" formatCode="0%">
                  <c:v>0.37746604497680114</c:v>
                </c:pt>
                <c:pt idx="40" formatCode="0%">
                  <c:v>0.38054549631068801</c:v>
                </c:pt>
                <c:pt idx="41" formatCode="0%">
                  <c:v>0.368574438884333</c:v>
                </c:pt>
                <c:pt idx="42" formatCode="0%">
                  <c:v>0.35863154460795815</c:v>
                </c:pt>
                <c:pt idx="43" formatCode="0%">
                  <c:v>0.34836323978107064</c:v>
                </c:pt>
                <c:pt idx="44" formatCode="0%">
                  <c:v>0.35360185878536254</c:v>
                </c:pt>
                <c:pt idx="45" formatCode="0%">
                  <c:v>0.35982969777356111</c:v>
                </c:pt>
                <c:pt idx="46" formatCode="0%">
                  <c:v>0.35344729054450041</c:v>
                </c:pt>
                <c:pt idx="47" formatCode="0%">
                  <c:v>0.35393881003812194</c:v>
                </c:pt>
                <c:pt idx="48" formatCode="0%">
                  <c:v>0.35388579607847021</c:v>
                </c:pt>
                <c:pt idx="49" formatCode="0%">
                  <c:v>0.35815415291237201</c:v>
                </c:pt>
                <c:pt idx="50" formatCode="0%">
                  <c:v>0.35348174671151911</c:v>
                </c:pt>
                <c:pt idx="51" formatCode="0%">
                  <c:v>0.35636326360666243</c:v>
                </c:pt>
                <c:pt idx="52" formatCode="0%">
                  <c:v>0.36029705405235296</c:v>
                </c:pt>
                <c:pt idx="53" formatCode="0%">
                  <c:v>0.36534225940704351</c:v>
                </c:pt>
                <c:pt idx="54" formatCode="0%">
                  <c:v>0.37038746476173401</c:v>
                </c:pt>
                <c:pt idx="55" formatCode="0%">
                  <c:v>0.36720576882362371</c:v>
                </c:pt>
                <c:pt idx="56" formatCode="0%">
                  <c:v>0.36402887105941795</c:v>
                </c:pt>
                <c:pt idx="57" formatCode="0%">
                  <c:v>0.35678602010011684</c:v>
                </c:pt>
                <c:pt idx="58" formatCode="0%">
                  <c:v>0.35240277089178573</c:v>
                </c:pt>
                <c:pt idx="59" formatCode="0%">
                  <c:v>0.34404367813840514</c:v>
                </c:pt>
                <c:pt idx="60" formatCode="0%">
                  <c:v>0.34228500875178725</c:v>
                </c:pt>
                <c:pt idx="61" formatCode="0%">
                  <c:v>0.34523526616976613</c:v>
                </c:pt>
                <c:pt idx="62" formatCode="0%">
                  <c:v>0.3482084964416573</c:v>
                </c:pt>
                <c:pt idx="63" formatCode="0%">
                  <c:v>0.34771136429662886</c:v>
                </c:pt>
                <c:pt idx="64" formatCode="0%">
                  <c:v>0.34427460528104376</c:v>
                </c:pt>
                <c:pt idx="65" formatCode="0%">
                  <c:v>0.34560716772250566</c:v>
                </c:pt>
                <c:pt idx="66" formatCode="0%">
                  <c:v>0.34653024530453541</c:v>
                </c:pt>
                <c:pt idx="67" formatCode="0%">
                  <c:v>0.34919464254389992</c:v>
                </c:pt>
                <c:pt idx="68" formatCode="0%">
                  <c:v>0.34967752462628188</c:v>
                </c:pt>
                <c:pt idx="69" formatCode="0%">
                  <c:v>0.35110482573509194</c:v>
                </c:pt>
                <c:pt idx="70" formatCode="0%">
                  <c:v>0.34597736597061202</c:v>
                </c:pt>
                <c:pt idx="71" formatCode="0%">
                  <c:v>0.350909143686295</c:v>
                </c:pt>
                <c:pt idx="72" formatCode="0%">
                  <c:v>0.35351839661598206</c:v>
                </c:pt>
                <c:pt idx="73" formatCode="0%">
                  <c:v>0.35981288552284202</c:v>
                </c:pt>
                <c:pt idx="74" formatCode="0%">
                  <c:v>0.37090688943862898</c:v>
                </c:pt>
                <c:pt idx="75" formatCode="0%">
                  <c:v>0.37032997608184798</c:v>
                </c:pt>
                <c:pt idx="76" formatCode="0%">
                  <c:v>0.36779326200485196</c:v>
                </c:pt>
                <c:pt idx="77" formatCode="0%">
                  <c:v>0.37950360774993902</c:v>
                </c:pt>
                <c:pt idx="78" formatCode="0%">
                  <c:v>0.39324858784675604</c:v>
                </c:pt>
                <c:pt idx="79" formatCode="0%">
                  <c:v>0.39032989740371693</c:v>
                </c:pt>
                <c:pt idx="80" formatCode="0%">
                  <c:v>0.39117228984832803</c:v>
                </c:pt>
                <c:pt idx="81" formatCode="0%">
                  <c:v>0.39025837182998702</c:v>
                </c:pt>
                <c:pt idx="82" formatCode="0%">
                  <c:v>0.40361219644546492</c:v>
                </c:pt>
                <c:pt idx="83" formatCode="0%">
                  <c:v>0.402565598487854</c:v>
                </c:pt>
                <c:pt idx="84" formatCode="0%">
                  <c:v>0.40472340583801303</c:v>
                </c:pt>
                <c:pt idx="85" formatCode="0%">
                  <c:v>0.41188830137252802</c:v>
                </c:pt>
                <c:pt idx="86" formatCode="0%">
                  <c:v>0.42064693570136996</c:v>
                </c:pt>
                <c:pt idx="87" formatCode="0%">
                  <c:v>0.42747965455055209</c:v>
                </c:pt>
                <c:pt idx="88" formatCode="0%">
                  <c:v>0.43141365051269492</c:v>
                </c:pt>
                <c:pt idx="89" formatCode="0%">
                  <c:v>0.43904605507850597</c:v>
                </c:pt>
                <c:pt idx="90" formatCode="0%">
                  <c:v>0.44523015618324296</c:v>
                </c:pt>
                <c:pt idx="91" formatCode="0%">
                  <c:v>0.43550109863281294</c:v>
                </c:pt>
                <c:pt idx="92" formatCode="0%">
                  <c:v>0.43454036116599992</c:v>
                </c:pt>
                <c:pt idx="93" formatCode="0%">
                  <c:v>0.43689292669296292</c:v>
                </c:pt>
                <c:pt idx="94" formatCode="0%">
                  <c:v>0.44703972339630094</c:v>
                </c:pt>
                <c:pt idx="95" formatCode="0%">
                  <c:v>0.45811194181442294</c:v>
                </c:pt>
                <c:pt idx="96" formatCode="0%">
                  <c:v>0.466816246509552</c:v>
                </c:pt>
                <c:pt idx="97" formatCode="0%">
                  <c:v>0.46351039409637501</c:v>
                </c:pt>
                <c:pt idx="98" formatCode="0%">
                  <c:v>0.46187806129455594</c:v>
                </c:pt>
                <c:pt idx="99" formatCode="0%">
                  <c:v>0.45246317982673601</c:v>
                </c:pt>
                <c:pt idx="100" formatCode="0%">
                  <c:v>0.46504464745521507</c:v>
                </c:pt>
                <c:pt idx="101" formatCode="0%">
                  <c:v>0.466910719871521</c:v>
                </c:pt>
                <c:pt idx="102" formatCode="0%">
                  <c:v>0.47858765721321089</c:v>
                </c:pt>
                <c:pt idx="103" formatCode="0%">
                  <c:v>0.47058320045471197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0"/>
          <c:order val="1"/>
          <c:tx>
            <c:v>Top 10% France</c:v>
          </c:tx>
          <c:spPr>
            <a:ln w="31750"/>
          </c:spPr>
          <c:marker>
            <c:symbol val="diamond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Lit>
              <c:formatCode>General</c:formatCode>
              <c:ptCount val="106"/>
              <c:pt idx="0">
                <c:v>0.51516216993331909</c:v>
              </c:pt>
              <c:pt idx="5">
                <c:v>0.47789150476455688</c:v>
              </c:pt>
              <c:pt idx="6">
                <c:v>0.5000728964805603</c:v>
              </c:pt>
              <c:pt idx="7">
                <c:v>0.49264511466026306</c:v>
              </c:pt>
              <c:pt idx="8">
                <c:v>0.46339496970176697</c:v>
              </c:pt>
              <c:pt idx="9">
                <c:v>0.47216060757637024</c:v>
              </c:pt>
              <c:pt idx="10">
                <c:v>0.46171119809150696</c:v>
              </c:pt>
              <c:pt idx="11">
                <c:v>0.44891873002052307</c:v>
              </c:pt>
              <c:pt idx="12">
                <c:v>0.46414044499397278</c:v>
              </c:pt>
              <c:pt idx="13">
                <c:v>0.48227185010910034</c:v>
              </c:pt>
              <c:pt idx="14">
                <c:v>0.46355962753295898</c:v>
              </c:pt>
              <c:pt idx="15">
                <c:v>0.45647567510604858</c:v>
              </c:pt>
              <c:pt idx="16">
                <c:v>0.44836485385894775</c:v>
              </c:pt>
              <c:pt idx="17">
                <c:v>0.46268936991691589</c:v>
              </c:pt>
              <c:pt idx="18">
                <c:v>0.46273127198219299</c:v>
              </c:pt>
              <c:pt idx="19">
                <c:v>0.44917073845863342</c:v>
              </c:pt>
              <c:pt idx="20">
                <c:v>0.42655006051063538</c:v>
              </c:pt>
              <c:pt idx="21">
                <c:v>0.42482703924179077</c:v>
              </c:pt>
              <c:pt idx="22">
                <c:v>0.44769152998924255</c:v>
              </c:pt>
              <c:pt idx="23">
                <c:v>0.46641415357589722</c:v>
              </c:pt>
              <c:pt idx="24">
                <c:v>0.47245445847511292</c:v>
              </c:pt>
              <c:pt idx="25">
                <c:v>0.48250019550323486</c:v>
              </c:pt>
              <c:pt idx="26">
                <c:v>0.45548292994499207</c:v>
              </c:pt>
              <c:pt idx="27">
                <c:v>0.44855070114135742</c:v>
              </c:pt>
              <c:pt idx="28">
                <c:v>0.43643784523010254</c:v>
              </c:pt>
              <c:pt idx="29">
                <c:v>0.40875500440597534</c:v>
              </c:pt>
              <c:pt idx="30">
                <c:v>0.4191022515296936</c:v>
              </c:pt>
              <c:pt idx="31">
                <c:v>0.40780439972877502</c:v>
              </c:pt>
              <c:pt idx="32">
                <c:v>0.37911558151245117</c:v>
              </c:pt>
              <c:pt idx="33">
                <c:v>0.3440110981464386</c:v>
              </c:pt>
              <c:pt idx="34">
                <c:v>0.31973662972450256</c:v>
              </c:pt>
              <c:pt idx="35">
                <c:v>0.30798494815826416</c:v>
              </c:pt>
              <c:pt idx="36">
                <c:v>0.34163081645965576</c:v>
              </c:pt>
              <c:pt idx="37">
                <c:v>0.35302260518074036</c:v>
              </c:pt>
              <c:pt idx="38">
                <c:v>0.3353334367275238</c:v>
              </c:pt>
              <c:pt idx="39">
                <c:v>0.33676746487617493</c:v>
              </c:pt>
              <c:pt idx="40">
                <c:v>0.33639621734619141</c:v>
              </c:pt>
              <c:pt idx="41">
                <c:v>0.34570753574371338</c:v>
              </c:pt>
              <c:pt idx="42">
                <c:v>0.35169312357902527</c:v>
              </c:pt>
              <c:pt idx="43">
                <c:v>0.34916535019874573</c:v>
              </c:pt>
              <c:pt idx="44">
                <c:v>0.35602730512619019</c:v>
              </c:pt>
              <c:pt idx="45">
                <c:v>0.36318758130073547</c:v>
              </c:pt>
              <c:pt idx="46">
                <c:v>0.35905659198760986</c:v>
              </c:pt>
              <c:pt idx="47">
                <c:v>0.36453136801719666</c:v>
              </c:pt>
              <c:pt idx="48">
                <c:v>0.35445719957351685</c:v>
              </c:pt>
              <c:pt idx="49">
                <c:v>0.37545871734619141</c:v>
              </c:pt>
              <c:pt idx="50">
                <c:v>0.37709328532218933</c:v>
              </c:pt>
              <c:pt idx="51">
                <c:v>0.38179731369018555</c:v>
              </c:pt>
              <c:pt idx="52">
                <c:v>0.37026607990264893</c:v>
              </c:pt>
              <c:pt idx="53">
                <c:v>0.37105217576026917</c:v>
              </c:pt>
              <c:pt idx="54">
                <c:v>0.37572166323661804</c:v>
              </c:pt>
              <c:pt idx="55">
                <c:v>0.38037815690040588</c:v>
              </c:pt>
              <c:pt idx="56">
                <c:v>0.37046769261360168</c:v>
              </c:pt>
              <c:pt idx="57">
                <c:v>0.36907988786697388</c:v>
              </c:pt>
              <c:pt idx="58">
                <c:v>0.35577982664108276</c:v>
              </c:pt>
              <c:pt idx="59">
                <c:v>0.34693184494972229</c:v>
              </c:pt>
              <c:pt idx="60">
                <c:v>0.34210222959518433</c:v>
              </c:pt>
              <c:pt idx="61">
                <c:v>0.34018602967262268</c:v>
              </c:pt>
              <c:pt idx="62">
                <c:v>0.33615595102310181</c:v>
              </c:pt>
              <c:pt idx="63">
                <c:v>0.34136134386062622</c:v>
              </c:pt>
              <c:pt idx="64">
                <c:v>0.33295139670372009</c:v>
              </c:pt>
              <c:pt idx="65">
                <c:v>0.33273038268089294</c:v>
              </c:pt>
              <c:pt idx="66">
                <c:v>0.33025664091110229</c:v>
              </c:pt>
              <c:pt idx="67">
                <c:v>0.31419423222541809</c:v>
              </c:pt>
              <c:pt idx="68">
                <c:v>0.31139469146728516</c:v>
              </c:pt>
              <c:pt idx="69">
                <c:v>0.31570827960968018</c:v>
              </c:pt>
              <c:pt idx="70">
                <c:v>0.30988854169845581</c:v>
              </c:pt>
              <c:pt idx="71">
                <c:v>0.30689170956611633</c:v>
              </c:pt>
              <c:pt idx="72">
                <c:v>0.29945990443229675</c:v>
              </c:pt>
              <c:pt idx="73">
                <c:v>0.30169790983200073</c:v>
              </c:pt>
              <c:pt idx="74">
                <c:v>0.30325156450271606</c:v>
              </c:pt>
              <c:pt idx="75">
                <c:v>0.31094852089881897</c:v>
              </c:pt>
              <c:pt idx="76">
                <c:v>0.31957146525382996</c:v>
              </c:pt>
              <c:pt idx="77">
                <c:v>0.32832926511764526</c:v>
              </c:pt>
              <c:pt idx="78">
                <c:v>0.33563140034675598</c:v>
              </c:pt>
              <c:pt idx="79">
                <c:v>0.33691000938415527</c:v>
              </c:pt>
              <c:pt idx="80">
                <c:v>0.33329480886459351</c:v>
              </c:pt>
              <c:pt idx="81">
                <c:v>0.33192923665046692</c:v>
              </c:pt>
              <c:pt idx="82">
                <c:v>0.32683458924293518</c:v>
              </c:pt>
              <c:pt idx="83">
                <c:v>0.32972455024719238</c:v>
              </c:pt>
              <c:pt idx="84">
                <c:v>0.32811620831489563</c:v>
              </c:pt>
              <c:pt idx="85">
                <c:v>0.32589352130889893</c:v>
              </c:pt>
              <c:pt idx="86">
                <c:v>0.33022633194923401</c:v>
              </c:pt>
              <c:pt idx="87">
                <c:v>0.33334729075431824</c:v>
              </c:pt>
              <c:pt idx="88">
                <c:v>0.33585852384567261</c:v>
              </c:pt>
              <c:pt idx="89">
                <c:v>0.33646884560585022</c:v>
              </c:pt>
              <c:pt idx="90">
                <c:v>0.34058529138565063</c:v>
              </c:pt>
              <c:pt idx="91">
                <c:v>0.34340500831604004</c:v>
              </c:pt>
              <c:pt idx="92">
                <c:v>0.33623400330543518</c:v>
              </c:pt>
              <c:pt idx="93">
                <c:v>0.3360389769077301</c:v>
              </c:pt>
              <c:pt idx="94">
                <c:v>0.33907976746559143</c:v>
              </c:pt>
              <c:pt idx="95">
                <c:v>0.33678248524665833</c:v>
              </c:pt>
              <c:pt idx="96">
                <c:v>0.33721807599067688</c:v>
              </c:pt>
              <c:pt idx="97">
                <c:v>0.34601250290870667</c:v>
              </c:pt>
              <c:pt idx="98">
                <c:v>0.34257248044013977</c:v>
              </c:pt>
              <c:pt idx="99">
                <c:v>0.3235701322555542</c:v>
              </c:pt>
              <c:pt idx="100">
                <c:v>0.32657784223556519</c:v>
              </c:pt>
              <c:pt idx="101">
                <c:v>0.33654263615608215</c:v>
              </c:pt>
              <c:pt idx="102">
                <c:v>0.32960525155067444</c:v>
              </c:pt>
              <c:pt idx="10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047-4EB8-A96F-67ED6EFAA98E}"/>
            </c:ext>
          </c:extLst>
        </c:ser>
        <c:ser>
          <c:idx val="2"/>
          <c:order val="2"/>
          <c:tx>
            <c:v>Bottom 50% France</c:v>
          </c:tx>
          <c:spPr>
            <a:ln w="25400">
              <a:solidFill>
                <a:srgbClr val="4F81BD"/>
              </a:solidFill>
            </a:ln>
          </c:spPr>
          <c:marker>
            <c:symbol val="circle"/>
            <c:size val="7"/>
            <c:spPr>
              <a:noFill/>
              <a:ln w="15875">
                <a:solidFill>
                  <a:srgbClr val="4F81BD"/>
                </a:solidFill>
              </a:ln>
            </c:spPr>
          </c:marker>
          <c:val>
            <c:numLit>
              <c:formatCode>General</c:formatCode>
              <c:ptCount val="106"/>
              <c:pt idx="0">
                <c:v>0.1425807774066925</c:v>
              </c:pt>
              <c:pt idx="5">
                <c:v>0.15954321622848511</c:v>
              </c:pt>
              <c:pt idx="6">
                <c:v>0.15992629528045654</c:v>
              </c:pt>
              <c:pt idx="7">
                <c:v>0.16058589518070221</c:v>
              </c:pt>
              <c:pt idx="8">
                <c:v>0.16995207965373993</c:v>
              </c:pt>
              <c:pt idx="9">
                <c:v>0.16947938501834869</c:v>
              </c:pt>
              <c:pt idx="10">
                <c:v>0.17301936447620392</c:v>
              </c:pt>
              <c:pt idx="11">
                <c:v>0.17659233510494232</c:v>
              </c:pt>
              <c:pt idx="12">
                <c:v>0.17262332141399384</c:v>
              </c:pt>
              <c:pt idx="13">
                <c:v>0.16747865080833435</c:v>
              </c:pt>
              <c:pt idx="14">
                <c:v>0.17412185668945313</c:v>
              </c:pt>
              <c:pt idx="15">
                <c:v>0.17769539356231689</c:v>
              </c:pt>
              <c:pt idx="16">
                <c:v>0.18427981436252594</c:v>
              </c:pt>
              <c:pt idx="17">
                <c:v>0.17933864891529083</c:v>
              </c:pt>
              <c:pt idx="18">
                <c:v>0.18007741868495941</c:v>
              </c:pt>
              <c:pt idx="19">
                <c:v>0.18502116203308105</c:v>
              </c:pt>
              <c:pt idx="20">
                <c:v>0.19164566695690155</c:v>
              </c:pt>
              <c:pt idx="21">
                <c:v>0.1889815628528595</c:v>
              </c:pt>
              <c:pt idx="22">
                <c:v>0.173908531665802</c:v>
              </c:pt>
              <c:pt idx="23">
                <c:v>0.16752266883850098</c:v>
              </c:pt>
              <c:pt idx="24">
                <c:v>0.16649407148361206</c:v>
              </c:pt>
              <c:pt idx="25">
                <c:v>0.16229556500911713</c:v>
              </c:pt>
              <c:pt idx="26">
                <c:v>0.17405915260314941</c:v>
              </c:pt>
              <c:pt idx="27">
                <c:v>0.17641830444335938</c:v>
              </c:pt>
              <c:pt idx="28">
                <c:v>0.18015579879283905</c:v>
              </c:pt>
              <c:pt idx="29">
                <c:v>0.19347809255123138</c:v>
              </c:pt>
              <c:pt idx="30">
                <c:v>0.18961873650550842</c:v>
              </c:pt>
              <c:pt idx="31">
                <c:v>0.1924610435962677</c:v>
              </c:pt>
              <c:pt idx="32">
                <c:v>0.20656317472457886</c:v>
              </c:pt>
              <c:pt idx="33">
                <c:v>0.22082678973674774</c:v>
              </c:pt>
              <c:pt idx="34">
                <c:v>0.2319050133228302</c:v>
              </c:pt>
              <c:pt idx="35">
                <c:v>0.23256100714206696</c:v>
              </c:pt>
              <c:pt idx="36">
                <c:v>0.21578499674797058</c:v>
              </c:pt>
              <c:pt idx="37">
                <c:v>0.20927420258522034</c:v>
              </c:pt>
              <c:pt idx="38">
                <c:v>0.21459938585758209</c:v>
              </c:pt>
              <c:pt idx="39">
                <c:v>0.2151123434305191</c:v>
              </c:pt>
              <c:pt idx="40">
                <c:v>0.21475273370742798</c:v>
              </c:pt>
              <c:pt idx="41">
                <c:v>0.20789225399494171</c:v>
              </c:pt>
              <c:pt idx="42">
                <c:v>0.20485968887805939</c:v>
              </c:pt>
              <c:pt idx="43">
                <c:v>0.2060944139957428</c:v>
              </c:pt>
              <c:pt idx="44">
                <c:v>0.20100554823875427</c:v>
              </c:pt>
              <c:pt idx="45">
                <c:v>0.1965099573135376</c:v>
              </c:pt>
              <c:pt idx="46">
                <c:v>0.19688056409358978</c:v>
              </c:pt>
              <c:pt idx="47">
                <c:v>0.19341541826725006</c:v>
              </c:pt>
              <c:pt idx="48">
                <c:v>0.19425958395004272</c:v>
              </c:pt>
              <c:pt idx="49">
                <c:v>0.18672502040863037</c:v>
              </c:pt>
              <c:pt idx="50">
                <c:v>0.18487872183322906</c:v>
              </c:pt>
              <c:pt idx="51">
                <c:v>0.18299451470375061</c:v>
              </c:pt>
              <c:pt idx="52">
                <c:v>0.18391260504722595</c:v>
              </c:pt>
              <c:pt idx="53">
                <c:v>0.17952916026115417</c:v>
              </c:pt>
              <c:pt idx="54">
                <c:v>0.17974114418029785</c:v>
              </c:pt>
              <c:pt idx="55">
                <c:v>0.1743619292974472</c:v>
              </c:pt>
              <c:pt idx="56">
                <c:v>0.17615854740142822</c:v>
              </c:pt>
              <c:pt idx="57">
                <c:v>0.1749841719865799</c:v>
              </c:pt>
              <c:pt idx="58">
                <c:v>0.18167300522327423</c:v>
              </c:pt>
              <c:pt idx="59">
                <c:v>0.1860792487859726</c:v>
              </c:pt>
              <c:pt idx="60">
                <c:v>0.19015729427337646</c:v>
              </c:pt>
              <c:pt idx="61">
                <c:v>0.19380810856819153</c:v>
              </c:pt>
              <c:pt idx="62">
                <c:v>0.20193293690681458</c:v>
              </c:pt>
              <c:pt idx="63">
                <c:v>0.20071923732757568</c:v>
              </c:pt>
              <c:pt idx="64">
                <c:v>0.20667588710784912</c:v>
              </c:pt>
              <c:pt idx="65">
                <c:v>0.21002958714962006</c:v>
              </c:pt>
              <c:pt idx="66">
                <c:v>0.21052291989326477</c:v>
              </c:pt>
              <c:pt idx="67">
                <c:v>0.22009699046611786</c:v>
              </c:pt>
              <c:pt idx="68">
                <c:v>0.22374218702316284</c:v>
              </c:pt>
              <c:pt idx="69">
                <c:v>0.22385276854038239</c:v>
              </c:pt>
              <c:pt idx="70">
                <c:v>0.22708481550216675</c:v>
              </c:pt>
              <c:pt idx="71">
                <c:v>0.22773139178752899</c:v>
              </c:pt>
              <c:pt idx="72">
                <c:v>0.2302519828081131</c:v>
              </c:pt>
              <c:pt idx="73">
                <c:v>0.22313259541988373</c:v>
              </c:pt>
              <c:pt idx="74">
                <c:v>0.22530625760555267</c:v>
              </c:pt>
              <c:pt idx="75">
                <c:v>0.22068251669406891</c:v>
              </c:pt>
              <c:pt idx="76">
                <c:v>0.21685127913951874</c:v>
              </c:pt>
              <c:pt idx="77">
                <c:v>0.21371574699878693</c:v>
              </c:pt>
              <c:pt idx="78">
                <c:v>0.20929856598377228</c:v>
              </c:pt>
              <c:pt idx="79">
                <c:v>0.20726488530635834</c:v>
              </c:pt>
              <c:pt idx="80">
                <c:v>0.20684058964252472</c:v>
              </c:pt>
              <c:pt idx="81">
                <c:v>0.20981006324291229</c:v>
              </c:pt>
              <c:pt idx="82">
                <c:v>0.21004535257816315</c:v>
              </c:pt>
              <c:pt idx="83">
                <c:v>0.20583111047744751</c:v>
              </c:pt>
              <c:pt idx="84">
                <c:v>0.20538081228733063</c:v>
              </c:pt>
              <c:pt idx="85">
                <c:v>0.20357413589954376</c:v>
              </c:pt>
              <c:pt idx="86">
                <c:v>0.20814433693885803</c:v>
              </c:pt>
              <c:pt idx="87">
                <c:v>0.20751945674419403</c:v>
              </c:pt>
              <c:pt idx="88">
                <c:v>0.20845603942871094</c:v>
              </c:pt>
              <c:pt idx="89">
                <c:v>0.20947718620300293</c:v>
              </c:pt>
              <c:pt idx="90">
                <c:v>0.21138057112693787</c:v>
              </c:pt>
              <c:pt idx="91">
                <c:v>0.21158528327941895</c:v>
              </c:pt>
              <c:pt idx="92">
                <c:v>0.21802736818790436</c:v>
              </c:pt>
              <c:pt idx="93">
                <c:v>0.21966078877449036</c:v>
              </c:pt>
              <c:pt idx="94">
                <c:v>0.21817569434642792</c:v>
              </c:pt>
              <c:pt idx="95">
                <c:v>0.21926388144493103</c:v>
              </c:pt>
              <c:pt idx="96">
                <c:v>0.21952009201049805</c:v>
              </c:pt>
              <c:pt idx="97">
                <c:v>0.21688838303089142</c:v>
              </c:pt>
              <c:pt idx="98">
                <c:v>0.21874405443668365</c:v>
              </c:pt>
              <c:pt idx="99">
                <c:v>0.22678197920322418</c:v>
              </c:pt>
              <c:pt idx="100">
                <c:v>0.22224369645118713</c:v>
              </c:pt>
              <c:pt idx="101">
                <c:v>0.21833433210849762</c:v>
              </c:pt>
              <c:pt idx="102">
                <c:v>0.22201213240623474</c:v>
              </c:pt>
              <c:pt idx="103">
                <c:v>0.22509428858757019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47-4345-A3D9-77D24E474A52}"/>
            </c:ext>
          </c:extLst>
        </c:ser>
        <c:ser>
          <c:idx val="3"/>
          <c:order val="3"/>
          <c:tx>
            <c:v>Bottom 50% USA</c:v>
          </c:tx>
          <c:spPr>
            <a:ln w="25400">
              <a:solidFill>
                <a:srgbClr val="C0504D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rgbClr val="C0504D"/>
                </a:solidFill>
              </a:ln>
            </c:spPr>
          </c:marker>
          <c:val>
            <c:numRef>
              <c:f>DataFigures!$AV$22:$AV$127</c:f>
              <c:numCache>
                <c:formatCode>General</c:formatCode>
                <c:ptCount val="106"/>
                <c:pt idx="3" formatCode="0%">
                  <c:v>0.17252256080213355</c:v>
                </c:pt>
                <c:pt idx="4" formatCode="0%">
                  <c:v>0.16576308627848091</c:v>
                </c:pt>
                <c:pt idx="5" formatCode="0%">
                  <c:v>0.16441771976209374</c:v>
                </c:pt>
                <c:pt idx="6" formatCode="0%">
                  <c:v>0.16814033073113752</c:v>
                </c:pt>
                <c:pt idx="7" formatCode="0%">
                  <c:v>0.1627173182523004</c:v>
                </c:pt>
                <c:pt idx="8" formatCode="0%">
                  <c:v>0.16860565734999783</c:v>
                </c:pt>
                <c:pt idx="9" formatCode="0%">
                  <c:v>0.15961038099098393</c:v>
                </c:pt>
                <c:pt idx="10" formatCode="0%">
                  <c:v>0.16269790063270545</c:v>
                </c:pt>
                <c:pt idx="11" formatCode="0%">
                  <c:v>0.1698205727798634</c:v>
                </c:pt>
                <c:pt idx="12" formatCode="0%">
                  <c:v>0.16346096278879824</c:v>
                </c:pt>
                <c:pt idx="13" formatCode="0%">
                  <c:v>0.15810332681925324</c:v>
                </c:pt>
                <c:pt idx="14" formatCode="0%">
                  <c:v>0.15688932814707279</c:v>
                </c:pt>
                <c:pt idx="15" formatCode="0%">
                  <c:v>0.1587887324341847</c:v>
                </c:pt>
                <c:pt idx="16" formatCode="0%">
                  <c:v>0.15525708544112027</c:v>
                </c:pt>
                <c:pt idx="17" formatCode="0%">
                  <c:v>0.15911747971809431</c:v>
                </c:pt>
                <c:pt idx="18" formatCode="0%">
                  <c:v>0.16323390552987163</c:v>
                </c:pt>
                <c:pt idx="19" formatCode="0%">
                  <c:v>0.16412038197451276</c:v>
                </c:pt>
                <c:pt idx="20" formatCode="0%">
                  <c:v>0.15992790898730588</c:v>
                </c:pt>
                <c:pt idx="21" formatCode="0%">
                  <c:v>0.15939267550556457</c:v>
                </c:pt>
                <c:pt idx="22" formatCode="0%">
                  <c:v>0.15498516858702327</c:v>
                </c:pt>
                <c:pt idx="23" formatCode="0%">
                  <c:v>0.15737853235413801</c:v>
                </c:pt>
                <c:pt idx="24" formatCode="0%">
                  <c:v>0.15605278447301071</c:v>
                </c:pt>
                <c:pt idx="25" formatCode="0%">
                  <c:v>0.16013645006257549</c:v>
                </c:pt>
                <c:pt idx="26" formatCode="0%">
                  <c:v>0.15999343131524951</c:v>
                </c:pt>
                <c:pt idx="27" formatCode="0%">
                  <c:v>0.15555022194387724</c:v>
                </c:pt>
                <c:pt idx="28" formatCode="0%">
                  <c:v>0.15632853108210157</c:v>
                </c:pt>
                <c:pt idx="29" formatCode="0%">
                  <c:v>0.1632152899864571</c:v>
                </c:pt>
                <c:pt idx="30" formatCode="0%">
                  <c:v>0.17729812715513329</c:v>
                </c:pt>
                <c:pt idx="31" formatCode="0%">
                  <c:v>0.18582430640165865</c:v>
                </c:pt>
                <c:pt idx="32" formatCode="0%">
                  <c:v>0.19109870745506677</c:v>
                </c:pt>
                <c:pt idx="33" formatCode="0%">
                  <c:v>0.19188548656145946</c:v>
                </c:pt>
                <c:pt idx="34" formatCode="0%">
                  <c:v>0.18777649210253958</c:v>
                </c:pt>
                <c:pt idx="35" formatCode="0%">
                  <c:v>0.18933232338242265</c:v>
                </c:pt>
                <c:pt idx="36" formatCode="0%">
                  <c:v>0.18384544038220096</c:v>
                </c:pt>
                <c:pt idx="37" formatCode="0%">
                  <c:v>0.18535087878110088</c:v>
                </c:pt>
                <c:pt idx="38" formatCode="0%">
                  <c:v>0.18443401471883733</c:v>
                </c:pt>
                <c:pt idx="39" formatCode="0%">
                  <c:v>0.1879982315716052</c:v>
                </c:pt>
                <c:pt idx="40" formatCode="0%">
                  <c:v>0.19095859088515457</c:v>
                </c:pt>
                <c:pt idx="41" formatCode="0%">
                  <c:v>0.19401583669142533</c:v>
                </c:pt>
                <c:pt idx="42" formatCode="0%">
                  <c:v>0.19245611030508117</c:v>
                </c:pt>
                <c:pt idx="43" formatCode="0%">
                  <c:v>0.19060185734416951</c:v>
                </c:pt>
                <c:pt idx="44" formatCode="0%">
                  <c:v>0.19250213086194279</c:v>
                </c:pt>
                <c:pt idx="45" formatCode="0%">
                  <c:v>0.19235578772781223</c:v>
                </c:pt>
                <c:pt idx="46" formatCode="0%">
                  <c:v>0.19237157190139798</c:v>
                </c:pt>
                <c:pt idx="47" formatCode="0%">
                  <c:v>0.19110072766273228</c:v>
                </c:pt>
                <c:pt idx="48" formatCode="0%">
                  <c:v>0.19249187201455814</c:v>
                </c:pt>
                <c:pt idx="49" formatCode="0%">
                  <c:v>0.191633940195052</c:v>
                </c:pt>
                <c:pt idx="50" formatCode="0%">
                  <c:v>0.19046270847320601</c:v>
                </c:pt>
                <c:pt idx="51" formatCode="0%">
                  <c:v>0.18896056832715058</c:v>
                </c:pt>
                <c:pt idx="52" formatCode="0%">
                  <c:v>0.19046270847320601</c:v>
                </c:pt>
                <c:pt idx="53" formatCode="0%">
                  <c:v>0.18693641558442878</c:v>
                </c:pt>
                <c:pt idx="54" formatCode="0%">
                  <c:v>0.18218815326690696</c:v>
                </c:pt>
                <c:pt idx="55" formatCode="0%">
                  <c:v>0.18709557985410794</c:v>
                </c:pt>
                <c:pt idx="56" formatCode="0%">
                  <c:v>0.19202411174774206</c:v>
                </c:pt>
                <c:pt idx="57" formatCode="0%">
                  <c:v>0.2012809813022613</c:v>
                </c:pt>
                <c:pt idx="58" formatCode="0%">
                  <c:v>0.20430473238229754</c:v>
                </c:pt>
                <c:pt idx="59" formatCode="0%">
                  <c:v>0.20734734274446961</c:v>
                </c:pt>
                <c:pt idx="60" formatCode="0%">
                  <c:v>0.20456122094765314</c:v>
                </c:pt>
                <c:pt idx="61" formatCode="0%">
                  <c:v>0.19997973425779506</c:v>
                </c:pt>
                <c:pt idx="62" formatCode="0%">
                  <c:v>0.19829628165462079</c:v>
                </c:pt>
                <c:pt idx="63" formatCode="0%">
                  <c:v>0.20021718068892372</c:v>
                </c:pt>
                <c:pt idx="64" formatCode="0%">
                  <c:v>0.20053745638324469</c:v>
                </c:pt>
                <c:pt idx="65" formatCode="0%">
                  <c:v>0.19592596921074798</c:v>
                </c:pt>
                <c:pt idx="66" formatCode="0%">
                  <c:v>0.19448227145460376</c:v>
                </c:pt>
                <c:pt idx="67" formatCode="0%">
                  <c:v>0.19182248527354795</c:v>
                </c:pt>
                <c:pt idx="68" formatCode="0%">
                  <c:v>0.1916443447633257</c:v>
                </c:pt>
                <c:pt idx="69" formatCode="0%">
                  <c:v>0.19319051504135096</c:v>
                </c:pt>
                <c:pt idx="70" formatCode="0%">
                  <c:v>0.18981075286865198</c:v>
                </c:pt>
                <c:pt idx="71" formatCode="0%">
                  <c:v>0.18542295694351199</c:v>
                </c:pt>
                <c:pt idx="72" formatCode="0%">
                  <c:v>0.17834013700485199</c:v>
                </c:pt>
                <c:pt idx="73" formatCode="0%">
                  <c:v>0.17089563608169597</c:v>
                </c:pt>
                <c:pt idx="74" formatCode="0%">
                  <c:v>0.16871345043182395</c:v>
                </c:pt>
                <c:pt idx="75" formatCode="0%">
                  <c:v>0.16848248243331898</c:v>
                </c:pt>
                <c:pt idx="76" formatCode="0%">
                  <c:v>0.16688698530197099</c:v>
                </c:pt>
                <c:pt idx="77" formatCode="0%">
                  <c:v>0.16378313302993797</c:v>
                </c:pt>
                <c:pt idx="78" formatCode="0%">
                  <c:v>0.16143065690994296</c:v>
                </c:pt>
                <c:pt idx="79" formatCode="0%">
                  <c:v>0.16138303279876701</c:v>
                </c:pt>
                <c:pt idx="80" formatCode="0%">
                  <c:v>0.15956103801727295</c:v>
                </c:pt>
                <c:pt idx="81" formatCode="0%">
                  <c:v>0.15661019086837802</c:v>
                </c:pt>
                <c:pt idx="82" formatCode="0%">
                  <c:v>0.14655590057373002</c:v>
                </c:pt>
                <c:pt idx="83" formatCode="0%">
                  <c:v>0.14664125442504908</c:v>
                </c:pt>
                <c:pt idx="84" formatCode="0%">
                  <c:v>0.145991146564484</c:v>
                </c:pt>
                <c:pt idx="85" formatCode="0%">
                  <c:v>0.14277845621108998</c:v>
                </c:pt>
                <c:pt idx="86" formatCode="0%">
                  <c:v>0.14030444622039795</c:v>
                </c:pt>
                <c:pt idx="87" formatCode="0%">
                  <c:v>0.13956093788146995</c:v>
                </c:pt>
                <c:pt idx="88" formatCode="0%">
                  <c:v>0.14003640413284302</c:v>
                </c:pt>
                <c:pt idx="89" formatCode="0%">
                  <c:v>0.13849842548370395</c:v>
                </c:pt>
                <c:pt idx="90" formatCode="0%">
                  <c:v>0.13672864437103302</c:v>
                </c:pt>
                <c:pt idx="91" formatCode="0%">
                  <c:v>0.13923746347427401</c:v>
                </c:pt>
                <c:pt idx="92" formatCode="0%">
                  <c:v>0.13708305358886694</c:v>
                </c:pt>
                <c:pt idx="93" formatCode="0%">
                  <c:v>0.13299131393432598</c:v>
                </c:pt>
                <c:pt idx="94" formatCode="0%">
                  <c:v>0.12980908155441295</c:v>
                </c:pt>
                <c:pt idx="95" formatCode="0%">
                  <c:v>0.126423239707947</c:v>
                </c:pt>
                <c:pt idx="96" formatCode="0%">
                  <c:v>0.12460100650787399</c:v>
                </c:pt>
                <c:pt idx="97" formatCode="0%">
                  <c:v>0.129083752632141</c:v>
                </c:pt>
                <c:pt idx="98" formatCode="0%">
                  <c:v>0.12500095367431596</c:v>
                </c:pt>
                <c:pt idx="99" formatCode="0%">
                  <c:v>0.12369853258132898</c:v>
                </c:pt>
                <c:pt idx="100" formatCode="0%">
                  <c:v>0.11913418769836404</c:v>
                </c:pt>
                <c:pt idx="101" formatCode="0%">
                  <c:v>0.11657345294952402</c:v>
                </c:pt>
                <c:pt idx="102" formatCode="0%">
                  <c:v>0.11331850290298495</c:v>
                </c:pt>
                <c:pt idx="103" formatCode="0%">
                  <c:v>0.11728060245513905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47-4345-A3D9-77D24E47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6624"/>
        <c:axId val="46348544"/>
      </c:lineChart>
      <c:catAx>
        <c:axId val="46346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34854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348544"/>
        <c:scaling>
          <c:orientation val="minMax"/>
          <c:max val="0.55000000000000004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346624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9522720090590683"/>
          <c:y val="8.1524870366813898E-2"/>
          <c:w val="0.21420746319753509"/>
          <c:h val="0.194070659866703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Top 10 % and bottom 50% income shares: France vs US, 1910-2013 </a:t>
            </a:r>
          </a:p>
        </c:rich>
      </c:tx>
      <c:layout>
        <c:manualLayout>
          <c:xMode val="edge"/>
          <c:yMode val="edge"/>
          <c:x val="0.15263849752894601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Top 10% USA</c:v>
          </c:tx>
          <c:spPr>
            <a:ln w="31750"/>
          </c:spPr>
          <c:marker>
            <c:symbol val="square"/>
            <c:size val="6"/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DataFigures!$AX$22:$AX$127</c:f>
              <c:numCache>
                <c:formatCode>General</c:formatCode>
                <c:ptCount val="106"/>
                <c:pt idx="3" formatCode="0%">
                  <c:v>0.42291903398985531</c:v>
                </c:pt>
                <c:pt idx="4" formatCode="0%">
                  <c:v>0.42851961679529244</c:v>
                </c:pt>
                <c:pt idx="5" formatCode="0%">
                  <c:v>0.42055223685384796</c:v>
                </c:pt>
                <c:pt idx="6" formatCode="0%">
                  <c:v>0.4432551365474483</c:v>
                </c:pt>
                <c:pt idx="7" formatCode="0%">
                  <c:v>0.44777378973058979</c:v>
                </c:pt>
                <c:pt idx="8" formatCode="0%">
                  <c:v>0.43527073743965095</c:v>
                </c:pt>
                <c:pt idx="9" formatCode="0%">
                  <c:v>0.45348489120461744</c:v>
                </c:pt>
                <c:pt idx="10" formatCode="0%">
                  <c:v>0.43370785507123877</c:v>
                </c:pt>
                <c:pt idx="11" formatCode="0%">
                  <c:v>0.46392009363805481</c:v>
                </c:pt>
                <c:pt idx="12" formatCode="0%">
                  <c:v>0.45355010874015367</c:v>
                </c:pt>
                <c:pt idx="13" formatCode="0%">
                  <c:v>0.42962734510793749</c:v>
                </c:pt>
                <c:pt idx="14" formatCode="0%">
                  <c:v>0.45098722851490269</c:v>
                </c:pt>
                <c:pt idx="15" formatCode="0%">
                  <c:v>0.46898180362363151</c:v>
                </c:pt>
                <c:pt idx="16" formatCode="0%">
                  <c:v>0.47305923449288551</c:v>
                </c:pt>
                <c:pt idx="17" formatCode="0%">
                  <c:v>0.46667974672989365</c:v>
                </c:pt>
                <c:pt idx="18" formatCode="0%">
                  <c:v>0.47854141247864207</c:v>
                </c:pt>
                <c:pt idx="19" formatCode="0%">
                  <c:v>0.46557559039569529</c:v>
                </c:pt>
                <c:pt idx="20" formatCode="0%">
                  <c:v>0.45174984077952135</c:v>
                </c:pt>
                <c:pt idx="21" formatCode="0%">
                  <c:v>0.44877245167434704</c:v>
                </c:pt>
                <c:pt idx="22" formatCode="0%">
                  <c:v>0.46285361928044277</c:v>
                </c:pt>
                <c:pt idx="23" formatCode="0%">
                  <c:v>0.46465129630490809</c:v>
                </c:pt>
                <c:pt idx="24" formatCode="0%">
                  <c:v>0.4794546936874049</c:v>
                </c:pt>
                <c:pt idx="25" formatCode="0%">
                  <c:v>0.47141615498961548</c:v>
                </c:pt>
                <c:pt idx="26" formatCode="0%">
                  <c:v>0.47586891549029003</c:v>
                </c:pt>
                <c:pt idx="27" formatCode="0%">
                  <c:v>0.46215319691813112</c:v>
                </c:pt>
                <c:pt idx="28" formatCode="0%">
                  <c:v>0.46263355086627977</c:v>
                </c:pt>
                <c:pt idx="29" formatCode="0%">
                  <c:v>0.47755686129861508</c:v>
                </c:pt>
                <c:pt idx="30" formatCode="0%">
                  <c:v>0.47494277136693624</c:v>
                </c:pt>
                <c:pt idx="31" formatCode="0%">
                  <c:v>0.45181236439927952</c:v>
                </c:pt>
                <c:pt idx="32" formatCode="0%">
                  <c:v>0.40451264627429795</c:v>
                </c:pt>
                <c:pt idx="33" formatCode="0%">
                  <c:v>0.37587595395062839</c:v>
                </c:pt>
                <c:pt idx="34" formatCode="0%">
                  <c:v>0.35816093813980793</c:v>
                </c:pt>
                <c:pt idx="35" formatCode="0%">
                  <c:v>0.35551840031072801</c:v>
                </c:pt>
                <c:pt idx="36" formatCode="0%">
                  <c:v>0.36931919040409894</c:v>
                </c:pt>
                <c:pt idx="37" formatCode="0%">
                  <c:v>0.36409365380894587</c:v>
                </c:pt>
                <c:pt idx="38" formatCode="0%">
                  <c:v>0.38252232810140269</c:v>
                </c:pt>
                <c:pt idx="39" formatCode="0%">
                  <c:v>0.37746604497680114</c:v>
                </c:pt>
                <c:pt idx="40" formatCode="0%">
                  <c:v>0.38054549631068801</c:v>
                </c:pt>
                <c:pt idx="41" formatCode="0%">
                  <c:v>0.368574438884333</c:v>
                </c:pt>
                <c:pt idx="42" formatCode="0%">
                  <c:v>0.35863154460795815</c:v>
                </c:pt>
                <c:pt idx="43" formatCode="0%">
                  <c:v>0.34836323978107064</c:v>
                </c:pt>
                <c:pt idx="44" formatCode="0%">
                  <c:v>0.35360185878536254</c:v>
                </c:pt>
                <c:pt idx="45" formatCode="0%">
                  <c:v>0.35982969777356111</c:v>
                </c:pt>
                <c:pt idx="46" formatCode="0%">
                  <c:v>0.35344729054450041</c:v>
                </c:pt>
                <c:pt idx="47" formatCode="0%">
                  <c:v>0.35393881003812194</c:v>
                </c:pt>
                <c:pt idx="48" formatCode="0%">
                  <c:v>0.35388579607847021</c:v>
                </c:pt>
                <c:pt idx="49" formatCode="0%">
                  <c:v>0.35815415291237201</c:v>
                </c:pt>
                <c:pt idx="50" formatCode="0%">
                  <c:v>0.35348174671151911</c:v>
                </c:pt>
                <c:pt idx="51" formatCode="0%">
                  <c:v>0.35636326360666243</c:v>
                </c:pt>
                <c:pt idx="52" formatCode="0%">
                  <c:v>0.36029705405235296</c:v>
                </c:pt>
                <c:pt idx="53" formatCode="0%">
                  <c:v>0.36534225940704351</c:v>
                </c:pt>
                <c:pt idx="54" formatCode="0%">
                  <c:v>0.37038746476173401</c:v>
                </c:pt>
                <c:pt idx="55" formatCode="0%">
                  <c:v>0.36720576882362371</c:v>
                </c:pt>
                <c:pt idx="56" formatCode="0%">
                  <c:v>0.36402887105941795</c:v>
                </c:pt>
                <c:pt idx="57" formatCode="0%">
                  <c:v>0.35678602010011684</c:v>
                </c:pt>
                <c:pt idx="58" formatCode="0%">
                  <c:v>0.35240277089178573</c:v>
                </c:pt>
                <c:pt idx="59" formatCode="0%">
                  <c:v>0.34404367813840514</c:v>
                </c:pt>
                <c:pt idx="60" formatCode="0%">
                  <c:v>0.34228500875178725</c:v>
                </c:pt>
                <c:pt idx="61" formatCode="0%">
                  <c:v>0.34523526616976613</c:v>
                </c:pt>
                <c:pt idx="62" formatCode="0%">
                  <c:v>0.3482084964416573</c:v>
                </c:pt>
                <c:pt idx="63" formatCode="0%">
                  <c:v>0.34771136429662886</c:v>
                </c:pt>
                <c:pt idx="64" formatCode="0%">
                  <c:v>0.34427460528104376</c:v>
                </c:pt>
                <c:pt idx="65" formatCode="0%">
                  <c:v>0.34560716772250566</c:v>
                </c:pt>
                <c:pt idx="66" formatCode="0%">
                  <c:v>0.34653024530453541</c:v>
                </c:pt>
                <c:pt idx="67" formatCode="0%">
                  <c:v>0.34919464254389992</c:v>
                </c:pt>
                <c:pt idx="68" formatCode="0%">
                  <c:v>0.34967752462628188</c:v>
                </c:pt>
                <c:pt idx="69" formatCode="0%">
                  <c:v>0.35110482573509194</c:v>
                </c:pt>
                <c:pt idx="70" formatCode="0%">
                  <c:v>0.34597736597061202</c:v>
                </c:pt>
                <c:pt idx="71" formatCode="0%">
                  <c:v>0.350909143686295</c:v>
                </c:pt>
                <c:pt idx="72" formatCode="0%">
                  <c:v>0.35351839661598206</c:v>
                </c:pt>
                <c:pt idx="73" formatCode="0%">
                  <c:v>0.35981288552284202</c:v>
                </c:pt>
                <c:pt idx="74" formatCode="0%">
                  <c:v>0.37090688943862898</c:v>
                </c:pt>
                <c:pt idx="75" formatCode="0%">
                  <c:v>0.37032997608184798</c:v>
                </c:pt>
                <c:pt idx="76" formatCode="0%">
                  <c:v>0.36779326200485196</c:v>
                </c:pt>
                <c:pt idx="77" formatCode="0%">
                  <c:v>0.37950360774993902</c:v>
                </c:pt>
                <c:pt idx="78" formatCode="0%">
                  <c:v>0.39324858784675604</c:v>
                </c:pt>
                <c:pt idx="79" formatCode="0%">
                  <c:v>0.39032989740371693</c:v>
                </c:pt>
                <c:pt idx="80" formatCode="0%">
                  <c:v>0.39117228984832803</c:v>
                </c:pt>
                <c:pt idx="81" formatCode="0%">
                  <c:v>0.39025837182998702</c:v>
                </c:pt>
                <c:pt idx="82" formatCode="0%">
                  <c:v>0.40361219644546492</c:v>
                </c:pt>
                <c:pt idx="83" formatCode="0%">
                  <c:v>0.402565598487854</c:v>
                </c:pt>
                <c:pt idx="84" formatCode="0%">
                  <c:v>0.40472340583801303</c:v>
                </c:pt>
                <c:pt idx="85" formatCode="0%">
                  <c:v>0.41188830137252802</c:v>
                </c:pt>
                <c:pt idx="86" formatCode="0%">
                  <c:v>0.42064693570136996</c:v>
                </c:pt>
                <c:pt idx="87" formatCode="0%">
                  <c:v>0.42747965455055209</c:v>
                </c:pt>
                <c:pt idx="88" formatCode="0%">
                  <c:v>0.43141365051269492</c:v>
                </c:pt>
                <c:pt idx="89" formatCode="0%">
                  <c:v>0.43904605507850597</c:v>
                </c:pt>
                <c:pt idx="90" formatCode="0%">
                  <c:v>0.44523015618324296</c:v>
                </c:pt>
                <c:pt idx="91" formatCode="0%">
                  <c:v>0.43550109863281294</c:v>
                </c:pt>
                <c:pt idx="92" formatCode="0%">
                  <c:v>0.43454036116599992</c:v>
                </c:pt>
                <c:pt idx="93" formatCode="0%">
                  <c:v>0.43689292669296292</c:v>
                </c:pt>
                <c:pt idx="94" formatCode="0%">
                  <c:v>0.44703972339630094</c:v>
                </c:pt>
                <c:pt idx="95" formatCode="0%">
                  <c:v>0.45811194181442294</c:v>
                </c:pt>
                <c:pt idx="96" formatCode="0%">
                  <c:v>0.466816246509552</c:v>
                </c:pt>
                <c:pt idx="97" formatCode="0%">
                  <c:v>0.46351039409637501</c:v>
                </c:pt>
                <c:pt idx="98" formatCode="0%">
                  <c:v>0.46187806129455594</c:v>
                </c:pt>
                <c:pt idx="99" formatCode="0%">
                  <c:v>0.45246317982673601</c:v>
                </c:pt>
                <c:pt idx="100" formatCode="0%">
                  <c:v>0.46504464745521507</c:v>
                </c:pt>
                <c:pt idx="101" formatCode="0%">
                  <c:v>0.466910719871521</c:v>
                </c:pt>
                <c:pt idx="102" formatCode="0%">
                  <c:v>0.47858765721321089</c:v>
                </c:pt>
                <c:pt idx="103" formatCode="0%">
                  <c:v>0.47058320045471197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0"/>
          <c:order val="1"/>
          <c:tx>
            <c:v>Top 10% France</c:v>
          </c:tx>
          <c:spPr>
            <a:ln w="31750"/>
          </c:spPr>
          <c:marker>
            <c:symbol val="diamond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Lit>
              <c:formatCode>General</c:formatCode>
              <c:ptCount val="106"/>
              <c:pt idx="0">
                <c:v>0.51516216993331909</c:v>
              </c:pt>
              <c:pt idx="5">
                <c:v>0.47789150476455688</c:v>
              </c:pt>
              <c:pt idx="6">
                <c:v>0.5000728964805603</c:v>
              </c:pt>
              <c:pt idx="7">
                <c:v>0.49264511466026306</c:v>
              </c:pt>
              <c:pt idx="8">
                <c:v>0.46339496970176697</c:v>
              </c:pt>
              <c:pt idx="9">
                <c:v>0.47216060757637024</c:v>
              </c:pt>
              <c:pt idx="10">
                <c:v>0.46171119809150696</c:v>
              </c:pt>
              <c:pt idx="11">
                <c:v>0.44891873002052307</c:v>
              </c:pt>
              <c:pt idx="12">
                <c:v>0.46414044499397278</c:v>
              </c:pt>
              <c:pt idx="13">
                <c:v>0.48227185010910034</c:v>
              </c:pt>
              <c:pt idx="14">
                <c:v>0.46355962753295898</c:v>
              </c:pt>
              <c:pt idx="15">
                <c:v>0.45647567510604858</c:v>
              </c:pt>
              <c:pt idx="16">
                <c:v>0.44836485385894775</c:v>
              </c:pt>
              <c:pt idx="17">
                <c:v>0.46268936991691589</c:v>
              </c:pt>
              <c:pt idx="18">
                <c:v>0.46273127198219299</c:v>
              </c:pt>
              <c:pt idx="19">
                <c:v>0.44917073845863342</c:v>
              </c:pt>
              <c:pt idx="20">
                <c:v>0.42655006051063538</c:v>
              </c:pt>
              <c:pt idx="21">
                <c:v>0.42482703924179077</c:v>
              </c:pt>
              <c:pt idx="22">
                <c:v>0.44769152998924255</c:v>
              </c:pt>
              <c:pt idx="23">
                <c:v>0.46641415357589722</c:v>
              </c:pt>
              <c:pt idx="24">
                <c:v>0.47245445847511292</c:v>
              </c:pt>
              <c:pt idx="25">
                <c:v>0.48250019550323486</c:v>
              </c:pt>
              <c:pt idx="26">
                <c:v>0.45548292994499207</c:v>
              </c:pt>
              <c:pt idx="27">
                <c:v>0.44855070114135742</c:v>
              </c:pt>
              <c:pt idx="28">
                <c:v>0.43643784523010254</c:v>
              </c:pt>
              <c:pt idx="29">
                <c:v>0.40875500440597534</c:v>
              </c:pt>
              <c:pt idx="30">
                <c:v>0.4191022515296936</c:v>
              </c:pt>
              <c:pt idx="31">
                <c:v>0.40780439972877502</c:v>
              </c:pt>
              <c:pt idx="32">
                <c:v>0.37911558151245117</c:v>
              </c:pt>
              <c:pt idx="33">
                <c:v>0.3440110981464386</c:v>
              </c:pt>
              <c:pt idx="34">
                <c:v>0.31973662972450256</c:v>
              </c:pt>
              <c:pt idx="35">
                <c:v>0.30798494815826416</c:v>
              </c:pt>
              <c:pt idx="36">
                <c:v>0.34163081645965576</c:v>
              </c:pt>
              <c:pt idx="37">
                <c:v>0.35302260518074036</c:v>
              </c:pt>
              <c:pt idx="38">
                <c:v>0.3353334367275238</c:v>
              </c:pt>
              <c:pt idx="39">
                <c:v>0.33676746487617493</c:v>
              </c:pt>
              <c:pt idx="40">
                <c:v>0.33639621734619141</c:v>
              </c:pt>
              <c:pt idx="41">
                <c:v>0.34570753574371338</c:v>
              </c:pt>
              <c:pt idx="42">
                <c:v>0.35169312357902527</c:v>
              </c:pt>
              <c:pt idx="43">
                <c:v>0.34916535019874573</c:v>
              </c:pt>
              <c:pt idx="44">
                <c:v>0.35602730512619019</c:v>
              </c:pt>
              <c:pt idx="45">
                <c:v>0.36318758130073547</c:v>
              </c:pt>
              <c:pt idx="46">
                <c:v>0.35905659198760986</c:v>
              </c:pt>
              <c:pt idx="47">
                <c:v>0.36453136801719666</c:v>
              </c:pt>
              <c:pt idx="48">
                <c:v>0.35445719957351685</c:v>
              </c:pt>
              <c:pt idx="49">
                <c:v>0.37545871734619141</c:v>
              </c:pt>
              <c:pt idx="50">
                <c:v>0.37709328532218933</c:v>
              </c:pt>
              <c:pt idx="51">
                <c:v>0.38179731369018555</c:v>
              </c:pt>
              <c:pt idx="52">
                <c:v>0.37026607990264893</c:v>
              </c:pt>
              <c:pt idx="53">
                <c:v>0.37105217576026917</c:v>
              </c:pt>
              <c:pt idx="54">
                <c:v>0.37572166323661804</c:v>
              </c:pt>
              <c:pt idx="55">
                <c:v>0.38037815690040588</c:v>
              </c:pt>
              <c:pt idx="56">
                <c:v>0.37046769261360168</c:v>
              </c:pt>
              <c:pt idx="57">
                <c:v>0.36907988786697388</c:v>
              </c:pt>
              <c:pt idx="58">
                <c:v>0.35577982664108276</c:v>
              </c:pt>
              <c:pt idx="59">
                <c:v>0.34693184494972229</c:v>
              </c:pt>
              <c:pt idx="60">
                <c:v>0.34210222959518433</c:v>
              </c:pt>
              <c:pt idx="61">
                <c:v>0.34018602967262268</c:v>
              </c:pt>
              <c:pt idx="62">
                <c:v>0.33615595102310181</c:v>
              </c:pt>
              <c:pt idx="63">
                <c:v>0.34136134386062622</c:v>
              </c:pt>
              <c:pt idx="64">
                <c:v>0.33295139670372009</c:v>
              </c:pt>
              <c:pt idx="65">
                <c:v>0.33273038268089294</c:v>
              </c:pt>
              <c:pt idx="66">
                <c:v>0.33025664091110229</c:v>
              </c:pt>
              <c:pt idx="67">
                <c:v>0.31419423222541809</c:v>
              </c:pt>
              <c:pt idx="68">
                <c:v>0.31139469146728516</c:v>
              </c:pt>
              <c:pt idx="69">
                <c:v>0.31570827960968018</c:v>
              </c:pt>
              <c:pt idx="70">
                <c:v>0.30988854169845581</c:v>
              </c:pt>
              <c:pt idx="71">
                <c:v>0.30689170956611633</c:v>
              </c:pt>
              <c:pt idx="72">
                <c:v>0.29945990443229675</c:v>
              </c:pt>
              <c:pt idx="73">
                <c:v>0.30169790983200073</c:v>
              </c:pt>
              <c:pt idx="74">
                <c:v>0.30325156450271606</c:v>
              </c:pt>
              <c:pt idx="75">
                <c:v>0.31094852089881897</c:v>
              </c:pt>
              <c:pt idx="76">
                <c:v>0.31957146525382996</c:v>
              </c:pt>
              <c:pt idx="77">
                <c:v>0.32832926511764526</c:v>
              </c:pt>
              <c:pt idx="78">
                <c:v>0.33563140034675598</c:v>
              </c:pt>
              <c:pt idx="79">
                <c:v>0.33691000938415527</c:v>
              </c:pt>
              <c:pt idx="80">
                <c:v>0.33329480886459351</c:v>
              </c:pt>
              <c:pt idx="81">
                <c:v>0.33192923665046692</c:v>
              </c:pt>
              <c:pt idx="82">
                <c:v>0.32683458924293518</c:v>
              </c:pt>
              <c:pt idx="83">
                <c:v>0.32972455024719238</c:v>
              </c:pt>
              <c:pt idx="84">
                <c:v>0.32811620831489563</c:v>
              </c:pt>
              <c:pt idx="85">
                <c:v>0.32589352130889893</c:v>
              </c:pt>
              <c:pt idx="86">
                <c:v>0.33022633194923401</c:v>
              </c:pt>
              <c:pt idx="87">
                <c:v>0.33334729075431824</c:v>
              </c:pt>
              <c:pt idx="88">
                <c:v>0.33585852384567261</c:v>
              </c:pt>
              <c:pt idx="89">
                <c:v>0.33646884560585022</c:v>
              </c:pt>
              <c:pt idx="90">
                <c:v>0.34058529138565063</c:v>
              </c:pt>
              <c:pt idx="91">
                <c:v>0.34340500831604004</c:v>
              </c:pt>
              <c:pt idx="92">
                <c:v>0.33623400330543518</c:v>
              </c:pt>
              <c:pt idx="93">
                <c:v>0.3360389769077301</c:v>
              </c:pt>
              <c:pt idx="94">
                <c:v>0.33907976746559143</c:v>
              </c:pt>
              <c:pt idx="95">
                <c:v>0.33678248524665833</c:v>
              </c:pt>
              <c:pt idx="96">
                <c:v>0.33721807599067688</c:v>
              </c:pt>
              <c:pt idx="97">
                <c:v>0.34601250290870667</c:v>
              </c:pt>
              <c:pt idx="98">
                <c:v>0.34257248044013977</c:v>
              </c:pt>
              <c:pt idx="99">
                <c:v>0.3235701322555542</c:v>
              </c:pt>
              <c:pt idx="100">
                <c:v>0.32657784223556519</c:v>
              </c:pt>
              <c:pt idx="101">
                <c:v>0.33654263615608215</c:v>
              </c:pt>
              <c:pt idx="102">
                <c:v>0.32960525155067444</c:v>
              </c:pt>
              <c:pt idx="10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047-4EB8-A96F-67ED6EFAA98E}"/>
            </c:ext>
          </c:extLst>
        </c:ser>
        <c:ser>
          <c:idx val="2"/>
          <c:order val="2"/>
          <c:tx>
            <c:v>Bottom 50% France</c:v>
          </c:tx>
          <c:spPr>
            <a:ln w="25400">
              <a:solidFill>
                <a:srgbClr val="4F81BD"/>
              </a:solidFill>
            </a:ln>
          </c:spPr>
          <c:marker>
            <c:symbol val="circle"/>
            <c:size val="7"/>
            <c:spPr>
              <a:noFill/>
              <a:ln w="15875">
                <a:solidFill>
                  <a:srgbClr val="4F81BD"/>
                </a:solidFill>
              </a:ln>
            </c:spPr>
          </c:marker>
          <c:val>
            <c:numLit>
              <c:formatCode>General</c:formatCode>
              <c:ptCount val="106"/>
              <c:pt idx="0">
                <c:v>0.1425807774066925</c:v>
              </c:pt>
              <c:pt idx="5">
                <c:v>0.15954321622848511</c:v>
              </c:pt>
              <c:pt idx="6">
                <c:v>0.15992629528045654</c:v>
              </c:pt>
              <c:pt idx="7">
                <c:v>0.16058589518070221</c:v>
              </c:pt>
              <c:pt idx="8">
                <c:v>0.16995207965373993</c:v>
              </c:pt>
              <c:pt idx="9">
                <c:v>0.16947938501834869</c:v>
              </c:pt>
              <c:pt idx="10">
                <c:v>0.17301936447620392</c:v>
              </c:pt>
              <c:pt idx="11">
                <c:v>0.17659233510494232</c:v>
              </c:pt>
              <c:pt idx="12">
                <c:v>0.17262332141399384</c:v>
              </c:pt>
              <c:pt idx="13">
                <c:v>0.16747865080833435</c:v>
              </c:pt>
              <c:pt idx="14">
                <c:v>0.17412185668945313</c:v>
              </c:pt>
              <c:pt idx="15">
                <c:v>0.17769539356231689</c:v>
              </c:pt>
              <c:pt idx="16">
                <c:v>0.18427981436252594</c:v>
              </c:pt>
              <c:pt idx="17">
                <c:v>0.17933864891529083</c:v>
              </c:pt>
              <c:pt idx="18">
                <c:v>0.18007741868495941</c:v>
              </c:pt>
              <c:pt idx="19">
                <c:v>0.18502116203308105</c:v>
              </c:pt>
              <c:pt idx="20">
                <c:v>0.19164566695690155</c:v>
              </c:pt>
              <c:pt idx="21">
                <c:v>0.1889815628528595</c:v>
              </c:pt>
              <c:pt idx="22">
                <c:v>0.173908531665802</c:v>
              </c:pt>
              <c:pt idx="23">
                <c:v>0.16752266883850098</c:v>
              </c:pt>
              <c:pt idx="24">
                <c:v>0.16649407148361206</c:v>
              </c:pt>
              <c:pt idx="25">
                <c:v>0.16229556500911713</c:v>
              </c:pt>
              <c:pt idx="26">
                <c:v>0.17405915260314941</c:v>
              </c:pt>
              <c:pt idx="27">
                <c:v>0.17641830444335938</c:v>
              </c:pt>
              <c:pt idx="28">
                <c:v>0.18015579879283905</c:v>
              </c:pt>
              <c:pt idx="29">
                <c:v>0.19347809255123138</c:v>
              </c:pt>
              <c:pt idx="30">
                <c:v>0.18961873650550842</c:v>
              </c:pt>
              <c:pt idx="31">
                <c:v>0.1924610435962677</c:v>
              </c:pt>
              <c:pt idx="32">
                <c:v>0.20656317472457886</c:v>
              </c:pt>
              <c:pt idx="33">
                <c:v>0.22082678973674774</c:v>
              </c:pt>
              <c:pt idx="34">
                <c:v>0.2319050133228302</c:v>
              </c:pt>
              <c:pt idx="35">
                <c:v>0.23256100714206696</c:v>
              </c:pt>
              <c:pt idx="36">
                <c:v>0.21578499674797058</c:v>
              </c:pt>
              <c:pt idx="37">
                <c:v>0.20927420258522034</c:v>
              </c:pt>
              <c:pt idx="38">
                <c:v>0.21459938585758209</c:v>
              </c:pt>
              <c:pt idx="39">
                <c:v>0.2151123434305191</c:v>
              </c:pt>
              <c:pt idx="40">
                <c:v>0.21475273370742798</c:v>
              </c:pt>
              <c:pt idx="41">
                <c:v>0.20789225399494171</c:v>
              </c:pt>
              <c:pt idx="42">
                <c:v>0.20485968887805939</c:v>
              </c:pt>
              <c:pt idx="43">
                <c:v>0.2060944139957428</c:v>
              </c:pt>
              <c:pt idx="44">
                <c:v>0.20100554823875427</c:v>
              </c:pt>
              <c:pt idx="45">
                <c:v>0.1965099573135376</c:v>
              </c:pt>
              <c:pt idx="46">
                <c:v>0.19688056409358978</c:v>
              </c:pt>
              <c:pt idx="47">
                <c:v>0.19341541826725006</c:v>
              </c:pt>
              <c:pt idx="48">
                <c:v>0.19425958395004272</c:v>
              </c:pt>
              <c:pt idx="49">
                <c:v>0.18672502040863037</c:v>
              </c:pt>
              <c:pt idx="50">
                <c:v>0.18487872183322906</c:v>
              </c:pt>
              <c:pt idx="51">
                <c:v>0.18299451470375061</c:v>
              </c:pt>
              <c:pt idx="52">
                <c:v>0.18391260504722595</c:v>
              </c:pt>
              <c:pt idx="53">
                <c:v>0.17952916026115417</c:v>
              </c:pt>
              <c:pt idx="54">
                <c:v>0.17974114418029785</c:v>
              </c:pt>
              <c:pt idx="55">
                <c:v>0.1743619292974472</c:v>
              </c:pt>
              <c:pt idx="56">
                <c:v>0.17615854740142822</c:v>
              </c:pt>
              <c:pt idx="57">
                <c:v>0.1749841719865799</c:v>
              </c:pt>
              <c:pt idx="58">
                <c:v>0.18167300522327423</c:v>
              </c:pt>
              <c:pt idx="59">
                <c:v>0.1860792487859726</c:v>
              </c:pt>
              <c:pt idx="60">
                <c:v>0.19015729427337646</c:v>
              </c:pt>
              <c:pt idx="61">
                <c:v>0.19380810856819153</c:v>
              </c:pt>
              <c:pt idx="62">
                <c:v>0.20193293690681458</c:v>
              </c:pt>
              <c:pt idx="63">
                <c:v>0.20071923732757568</c:v>
              </c:pt>
              <c:pt idx="64">
                <c:v>0.20667588710784912</c:v>
              </c:pt>
              <c:pt idx="65">
                <c:v>0.21002958714962006</c:v>
              </c:pt>
              <c:pt idx="66">
                <c:v>0.21052291989326477</c:v>
              </c:pt>
              <c:pt idx="67">
                <c:v>0.22009699046611786</c:v>
              </c:pt>
              <c:pt idx="68">
                <c:v>0.22374218702316284</c:v>
              </c:pt>
              <c:pt idx="69">
                <c:v>0.22385276854038239</c:v>
              </c:pt>
              <c:pt idx="70">
                <c:v>0.22708481550216675</c:v>
              </c:pt>
              <c:pt idx="71">
                <c:v>0.22773139178752899</c:v>
              </c:pt>
              <c:pt idx="72">
                <c:v>0.2302519828081131</c:v>
              </c:pt>
              <c:pt idx="73">
                <c:v>0.22313259541988373</c:v>
              </c:pt>
              <c:pt idx="74">
                <c:v>0.22530625760555267</c:v>
              </c:pt>
              <c:pt idx="75">
                <c:v>0.22068251669406891</c:v>
              </c:pt>
              <c:pt idx="76">
                <c:v>0.21685127913951874</c:v>
              </c:pt>
              <c:pt idx="77">
                <c:v>0.21371574699878693</c:v>
              </c:pt>
              <c:pt idx="78">
                <c:v>0.20929856598377228</c:v>
              </c:pt>
              <c:pt idx="79">
                <c:v>0.20726488530635834</c:v>
              </c:pt>
              <c:pt idx="80">
                <c:v>0.20684058964252472</c:v>
              </c:pt>
              <c:pt idx="81">
                <c:v>0.20981006324291229</c:v>
              </c:pt>
              <c:pt idx="82">
                <c:v>0.21004535257816315</c:v>
              </c:pt>
              <c:pt idx="83">
                <c:v>0.20583111047744751</c:v>
              </c:pt>
              <c:pt idx="84">
                <c:v>0.20538081228733063</c:v>
              </c:pt>
              <c:pt idx="85">
                <c:v>0.20357413589954376</c:v>
              </c:pt>
              <c:pt idx="86">
                <c:v>0.20814433693885803</c:v>
              </c:pt>
              <c:pt idx="87">
                <c:v>0.20751945674419403</c:v>
              </c:pt>
              <c:pt idx="88">
                <c:v>0.20845603942871094</c:v>
              </c:pt>
              <c:pt idx="89">
                <c:v>0.20947718620300293</c:v>
              </c:pt>
              <c:pt idx="90">
                <c:v>0.21138057112693787</c:v>
              </c:pt>
              <c:pt idx="91">
                <c:v>0.21158528327941895</c:v>
              </c:pt>
              <c:pt idx="92">
                <c:v>0.21802736818790436</c:v>
              </c:pt>
              <c:pt idx="93">
                <c:v>0.21966078877449036</c:v>
              </c:pt>
              <c:pt idx="94">
                <c:v>0.21817569434642792</c:v>
              </c:pt>
              <c:pt idx="95">
                <c:v>0.21926388144493103</c:v>
              </c:pt>
              <c:pt idx="96">
                <c:v>0.21952009201049805</c:v>
              </c:pt>
              <c:pt idx="97">
                <c:v>0.21688838303089142</c:v>
              </c:pt>
              <c:pt idx="98">
                <c:v>0.21874405443668365</c:v>
              </c:pt>
              <c:pt idx="99">
                <c:v>0.22678197920322418</c:v>
              </c:pt>
              <c:pt idx="100">
                <c:v>0.22224369645118713</c:v>
              </c:pt>
              <c:pt idx="101">
                <c:v>0.21833433210849762</c:v>
              </c:pt>
              <c:pt idx="102">
                <c:v>0.22201213240623474</c:v>
              </c:pt>
              <c:pt idx="103">
                <c:v>0.22509428858757019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47-4345-A3D9-77D24E474A52}"/>
            </c:ext>
          </c:extLst>
        </c:ser>
        <c:ser>
          <c:idx val="3"/>
          <c:order val="3"/>
          <c:tx>
            <c:v>Bottom 50% USA</c:v>
          </c:tx>
          <c:spPr>
            <a:ln w="25400">
              <a:solidFill>
                <a:srgbClr val="C0504D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rgbClr val="C0504D"/>
                </a:solidFill>
              </a:ln>
            </c:spPr>
          </c:marker>
          <c:val>
            <c:numRef>
              <c:f>DataFigures!$AV$22:$AV$127</c:f>
              <c:numCache>
                <c:formatCode>General</c:formatCode>
                <c:ptCount val="106"/>
                <c:pt idx="3" formatCode="0%">
                  <c:v>0.17252256080213355</c:v>
                </c:pt>
                <c:pt idx="4" formatCode="0%">
                  <c:v>0.16576308627848091</c:v>
                </c:pt>
                <c:pt idx="5" formatCode="0%">
                  <c:v>0.16441771976209374</c:v>
                </c:pt>
                <c:pt idx="6" formatCode="0%">
                  <c:v>0.16814033073113752</c:v>
                </c:pt>
                <c:pt idx="7" formatCode="0%">
                  <c:v>0.1627173182523004</c:v>
                </c:pt>
                <c:pt idx="8" formatCode="0%">
                  <c:v>0.16860565734999783</c:v>
                </c:pt>
                <c:pt idx="9" formatCode="0%">
                  <c:v>0.15961038099098393</c:v>
                </c:pt>
                <c:pt idx="10" formatCode="0%">
                  <c:v>0.16269790063270545</c:v>
                </c:pt>
                <c:pt idx="11" formatCode="0%">
                  <c:v>0.1698205727798634</c:v>
                </c:pt>
                <c:pt idx="12" formatCode="0%">
                  <c:v>0.16346096278879824</c:v>
                </c:pt>
                <c:pt idx="13" formatCode="0%">
                  <c:v>0.15810332681925324</c:v>
                </c:pt>
                <c:pt idx="14" formatCode="0%">
                  <c:v>0.15688932814707279</c:v>
                </c:pt>
                <c:pt idx="15" formatCode="0%">
                  <c:v>0.1587887324341847</c:v>
                </c:pt>
                <c:pt idx="16" formatCode="0%">
                  <c:v>0.15525708544112027</c:v>
                </c:pt>
                <c:pt idx="17" formatCode="0%">
                  <c:v>0.15911747971809431</c:v>
                </c:pt>
                <c:pt idx="18" formatCode="0%">
                  <c:v>0.16323390552987163</c:v>
                </c:pt>
                <c:pt idx="19" formatCode="0%">
                  <c:v>0.16412038197451276</c:v>
                </c:pt>
                <c:pt idx="20" formatCode="0%">
                  <c:v>0.15992790898730588</c:v>
                </c:pt>
                <c:pt idx="21" formatCode="0%">
                  <c:v>0.15939267550556457</c:v>
                </c:pt>
                <c:pt idx="22" formatCode="0%">
                  <c:v>0.15498516858702327</c:v>
                </c:pt>
                <c:pt idx="23" formatCode="0%">
                  <c:v>0.15737853235413801</c:v>
                </c:pt>
                <c:pt idx="24" formatCode="0%">
                  <c:v>0.15605278447301071</c:v>
                </c:pt>
                <c:pt idx="25" formatCode="0%">
                  <c:v>0.16013645006257549</c:v>
                </c:pt>
                <c:pt idx="26" formatCode="0%">
                  <c:v>0.15999343131524951</c:v>
                </c:pt>
                <c:pt idx="27" formatCode="0%">
                  <c:v>0.15555022194387724</c:v>
                </c:pt>
                <c:pt idx="28" formatCode="0%">
                  <c:v>0.15632853108210157</c:v>
                </c:pt>
                <c:pt idx="29" formatCode="0%">
                  <c:v>0.1632152899864571</c:v>
                </c:pt>
                <c:pt idx="30" formatCode="0%">
                  <c:v>0.17729812715513329</c:v>
                </c:pt>
                <c:pt idx="31" formatCode="0%">
                  <c:v>0.18582430640165865</c:v>
                </c:pt>
                <c:pt idx="32" formatCode="0%">
                  <c:v>0.19109870745506677</c:v>
                </c:pt>
                <c:pt idx="33" formatCode="0%">
                  <c:v>0.19188548656145946</c:v>
                </c:pt>
                <c:pt idx="34" formatCode="0%">
                  <c:v>0.18777649210253958</c:v>
                </c:pt>
                <c:pt idx="35" formatCode="0%">
                  <c:v>0.18933232338242265</c:v>
                </c:pt>
                <c:pt idx="36" formatCode="0%">
                  <c:v>0.18384544038220096</c:v>
                </c:pt>
                <c:pt idx="37" formatCode="0%">
                  <c:v>0.18535087878110088</c:v>
                </c:pt>
                <c:pt idx="38" formatCode="0%">
                  <c:v>0.18443401471883733</c:v>
                </c:pt>
                <c:pt idx="39" formatCode="0%">
                  <c:v>0.1879982315716052</c:v>
                </c:pt>
                <c:pt idx="40" formatCode="0%">
                  <c:v>0.19095859088515457</c:v>
                </c:pt>
                <c:pt idx="41" formatCode="0%">
                  <c:v>0.19401583669142533</c:v>
                </c:pt>
                <c:pt idx="42" formatCode="0%">
                  <c:v>0.19245611030508117</c:v>
                </c:pt>
                <c:pt idx="43" formatCode="0%">
                  <c:v>0.19060185734416951</c:v>
                </c:pt>
                <c:pt idx="44" formatCode="0%">
                  <c:v>0.19250213086194279</c:v>
                </c:pt>
                <c:pt idx="45" formatCode="0%">
                  <c:v>0.19235578772781223</c:v>
                </c:pt>
                <c:pt idx="46" formatCode="0%">
                  <c:v>0.19237157190139798</c:v>
                </c:pt>
                <c:pt idx="47" formatCode="0%">
                  <c:v>0.19110072766273228</c:v>
                </c:pt>
                <c:pt idx="48" formatCode="0%">
                  <c:v>0.19249187201455814</c:v>
                </c:pt>
                <c:pt idx="49" formatCode="0%">
                  <c:v>0.191633940195052</c:v>
                </c:pt>
                <c:pt idx="50" formatCode="0%">
                  <c:v>0.19046270847320601</c:v>
                </c:pt>
                <c:pt idx="51" formatCode="0%">
                  <c:v>0.18896056832715058</c:v>
                </c:pt>
                <c:pt idx="52" formatCode="0%">
                  <c:v>0.19046270847320601</c:v>
                </c:pt>
                <c:pt idx="53" formatCode="0%">
                  <c:v>0.18693641558442878</c:v>
                </c:pt>
                <c:pt idx="54" formatCode="0%">
                  <c:v>0.18218815326690696</c:v>
                </c:pt>
                <c:pt idx="55" formatCode="0%">
                  <c:v>0.18709557985410794</c:v>
                </c:pt>
                <c:pt idx="56" formatCode="0%">
                  <c:v>0.19202411174774206</c:v>
                </c:pt>
                <c:pt idx="57" formatCode="0%">
                  <c:v>0.2012809813022613</c:v>
                </c:pt>
                <c:pt idx="58" formatCode="0%">
                  <c:v>0.20430473238229754</c:v>
                </c:pt>
                <c:pt idx="59" formatCode="0%">
                  <c:v>0.20734734274446961</c:v>
                </c:pt>
                <c:pt idx="60" formatCode="0%">
                  <c:v>0.20456122094765314</c:v>
                </c:pt>
                <c:pt idx="61" formatCode="0%">
                  <c:v>0.19997973425779506</c:v>
                </c:pt>
                <c:pt idx="62" formatCode="0%">
                  <c:v>0.19829628165462079</c:v>
                </c:pt>
                <c:pt idx="63" formatCode="0%">
                  <c:v>0.20021718068892372</c:v>
                </c:pt>
                <c:pt idx="64" formatCode="0%">
                  <c:v>0.20053745638324469</c:v>
                </c:pt>
                <c:pt idx="65" formatCode="0%">
                  <c:v>0.19592596921074798</c:v>
                </c:pt>
                <c:pt idx="66" formatCode="0%">
                  <c:v>0.19448227145460376</c:v>
                </c:pt>
                <c:pt idx="67" formatCode="0%">
                  <c:v>0.19182248527354795</c:v>
                </c:pt>
                <c:pt idx="68" formatCode="0%">
                  <c:v>0.1916443447633257</c:v>
                </c:pt>
                <c:pt idx="69" formatCode="0%">
                  <c:v>0.19319051504135096</c:v>
                </c:pt>
                <c:pt idx="70" formatCode="0%">
                  <c:v>0.18981075286865198</c:v>
                </c:pt>
                <c:pt idx="71" formatCode="0%">
                  <c:v>0.18542295694351199</c:v>
                </c:pt>
                <c:pt idx="72" formatCode="0%">
                  <c:v>0.17834013700485199</c:v>
                </c:pt>
                <c:pt idx="73" formatCode="0%">
                  <c:v>0.17089563608169597</c:v>
                </c:pt>
                <c:pt idx="74" formatCode="0%">
                  <c:v>0.16871345043182395</c:v>
                </c:pt>
                <c:pt idx="75" formatCode="0%">
                  <c:v>0.16848248243331898</c:v>
                </c:pt>
                <c:pt idx="76" formatCode="0%">
                  <c:v>0.16688698530197099</c:v>
                </c:pt>
                <c:pt idx="77" formatCode="0%">
                  <c:v>0.16378313302993797</c:v>
                </c:pt>
                <c:pt idx="78" formatCode="0%">
                  <c:v>0.16143065690994296</c:v>
                </c:pt>
                <c:pt idx="79" formatCode="0%">
                  <c:v>0.16138303279876701</c:v>
                </c:pt>
                <c:pt idx="80" formatCode="0%">
                  <c:v>0.15956103801727295</c:v>
                </c:pt>
                <c:pt idx="81" formatCode="0%">
                  <c:v>0.15661019086837802</c:v>
                </c:pt>
                <c:pt idx="82" formatCode="0%">
                  <c:v>0.14655590057373002</c:v>
                </c:pt>
                <c:pt idx="83" formatCode="0%">
                  <c:v>0.14664125442504908</c:v>
                </c:pt>
                <c:pt idx="84" formatCode="0%">
                  <c:v>0.145991146564484</c:v>
                </c:pt>
                <c:pt idx="85" formatCode="0%">
                  <c:v>0.14277845621108998</c:v>
                </c:pt>
                <c:pt idx="86" formatCode="0%">
                  <c:v>0.14030444622039795</c:v>
                </c:pt>
                <c:pt idx="87" formatCode="0%">
                  <c:v>0.13956093788146995</c:v>
                </c:pt>
                <c:pt idx="88" formatCode="0%">
                  <c:v>0.14003640413284302</c:v>
                </c:pt>
                <c:pt idx="89" formatCode="0%">
                  <c:v>0.13849842548370395</c:v>
                </c:pt>
                <c:pt idx="90" formatCode="0%">
                  <c:v>0.13672864437103302</c:v>
                </c:pt>
                <c:pt idx="91" formatCode="0%">
                  <c:v>0.13923746347427401</c:v>
                </c:pt>
                <c:pt idx="92" formatCode="0%">
                  <c:v>0.13708305358886694</c:v>
                </c:pt>
                <c:pt idx="93" formatCode="0%">
                  <c:v>0.13299131393432598</c:v>
                </c:pt>
                <c:pt idx="94" formatCode="0%">
                  <c:v>0.12980908155441295</c:v>
                </c:pt>
                <c:pt idx="95" formatCode="0%">
                  <c:v>0.126423239707947</c:v>
                </c:pt>
                <c:pt idx="96" formatCode="0%">
                  <c:v>0.12460100650787399</c:v>
                </c:pt>
                <c:pt idx="97" formatCode="0%">
                  <c:v>0.129083752632141</c:v>
                </c:pt>
                <c:pt idx="98" formatCode="0%">
                  <c:v>0.12500095367431596</c:v>
                </c:pt>
                <c:pt idx="99" formatCode="0%">
                  <c:v>0.12369853258132898</c:v>
                </c:pt>
                <c:pt idx="100" formatCode="0%">
                  <c:v>0.11913418769836404</c:v>
                </c:pt>
                <c:pt idx="101" formatCode="0%">
                  <c:v>0.11657345294952402</c:v>
                </c:pt>
                <c:pt idx="102" formatCode="0%">
                  <c:v>0.11331850290298495</c:v>
                </c:pt>
                <c:pt idx="103" formatCode="0%">
                  <c:v>0.11728060245513905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47-4345-A3D9-77D24E47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6272"/>
        <c:axId val="46488192"/>
      </c:lineChart>
      <c:catAx>
        <c:axId val="46486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88192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488192"/>
        <c:scaling>
          <c:orientation val="minMax"/>
          <c:max val="0.55000000000000004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86272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9522720090590683"/>
          <c:y val="8.1524870366813898E-2"/>
          <c:w val="0.21420746319753509"/>
          <c:h val="0.194070659866703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/>
              <a:t>Top 10 % real</a:t>
            </a:r>
            <a:r>
              <a:rPr lang="fr-FR" sz="1500" baseline="0"/>
              <a:t> </a:t>
            </a:r>
            <a:r>
              <a:rPr lang="fr-FR" sz="1500"/>
              <a:t>income (in 2014 euros PPP): France vs US, 1910-2013 </a:t>
            </a:r>
          </a:p>
        </c:rich>
      </c:tx>
      <c:layout>
        <c:manualLayout>
          <c:xMode val="edge"/>
          <c:yMode val="edge"/>
          <c:x val="0.12766447898487196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Top 10% USA</c:v>
          </c:tx>
          <c:spPr>
            <a:ln w="31750"/>
          </c:spPr>
          <c:marker>
            <c:symbol val="square"/>
            <c:size val="6"/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Feuil2!$B$13:$B$118</c:f>
              <c:numCache>
                <c:formatCode>General</c:formatCode>
                <c:ptCount val="106"/>
                <c:pt idx="3" formatCode="_-* #,##0\ _€_-;\-* #,##0\ _€_-;_-* &quot;-&quot;??\ _€_-;_-@_-">
                  <c:v>40283.121230490855</c:v>
                </c:pt>
                <c:pt idx="4" formatCode="_-* #,##0\ _€_-;\-* #,##0\ _€_-;_-* &quot;-&quot;??\ _€_-;_-@_-">
                  <c:v>36877.962312256059</c:v>
                </c:pt>
                <c:pt idx="5" formatCode="_-* #,##0\ _€_-;\-* #,##0\ _€_-;_-* &quot;-&quot;??\ _€_-;_-@_-">
                  <c:v>36911.720377931328</c:v>
                </c:pt>
                <c:pt idx="6" formatCode="_-* #,##0\ _€_-;\-* #,##0\ _€_-;_-* &quot;-&quot;??\ _€_-;_-@_-">
                  <c:v>44360.242966651735</c:v>
                </c:pt>
                <c:pt idx="7" formatCode="_-* #,##0\ _€_-;\-* #,##0\ _€_-;_-* &quot;-&quot;??\ _€_-;_-@_-">
                  <c:v>44107.491424164655</c:v>
                </c:pt>
                <c:pt idx="8" formatCode="_-* #,##0\ _€_-;\-* #,##0\ _€_-;_-* &quot;-&quot;??\ _€_-;_-@_-">
                  <c:v>45362.081363173791</c:v>
                </c:pt>
                <c:pt idx="9" formatCode="_-* #,##0\ _€_-;\-* #,##0\ _€_-;_-* &quot;-&quot;??\ _€_-;_-@_-">
                  <c:v>44781.344296559488</c:v>
                </c:pt>
                <c:pt idx="10" formatCode="_-* #,##0\ _€_-;\-* #,##0\ _€_-;_-* &quot;-&quot;??\ _€_-;_-@_-">
                  <c:v>41897.082724674045</c:v>
                </c:pt>
                <c:pt idx="11" formatCode="_-* #,##0\ _€_-;\-* #,##0\ _€_-;_-* &quot;-&quot;??\ _€_-;_-@_-">
                  <c:v>40413.814600740974</c:v>
                </c:pt>
                <c:pt idx="12" formatCode="_-* #,##0\ _€_-;\-* #,##0\ _€_-;_-* &quot;-&quot;??\ _€_-;_-@_-">
                  <c:v>42885.413759783187</c:v>
                </c:pt>
                <c:pt idx="13" formatCode="_-* #,##0\ _€_-;\-* #,##0\ _€_-;_-* &quot;-&quot;??\ _€_-;_-@_-">
                  <c:v>45712.67479886426</c:v>
                </c:pt>
                <c:pt idx="14" formatCode="_-* #,##0\ _€_-;\-* #,##0\ _€_-;_-* &quot;-&quot;??\ _€_-;_-@_-">
                  <c:v>47373.100223136411</c:v>
                </c:pt>
                <c:pt idx="15" formatCode="_-* #,##0\ _€_-;\-* #,##0\ _€_-;_-* &quot;-&quot;??\ _€_-;_-@_-">
                  <c:v>50149.884388113576</c:v>
                </c:pt>
                <c:pt idx="16" formatCode="_-* #,##0\ _€_-;\-* #,##0\ _€_-;_-* &quot;-&quot;??\ _€_-;_-@_-">
                  <c:v>52947.789597381183</c:v>
                </c:pt>
                <c:pt idx="17" formatCode="_-* #,##0\ _€_-;\-* #,##0\ _€_-;_-* &quot;-&quot;??\ _€_-;_-@_-">
                  <c:v>51274.184308641052</c:v>
                </c:pt>
                <c:pt idx="18" formatCode="_-* #,##0\ _€_-;\-* #,##0\ _€_-;_-* &quot;-&quot;??\ _€_-;_-@_-">
                  <c:v>53145.995114597885</c:v>
                </c:pt>
                <c:pt idx="19" formatCode="_-* #,##0\ _€_-;\-* #,##0\ _€_-;_-* &quot;-&quot;??\ _€_-;_-@_-">
                  <c:v>54255.149407664947</c:v>
                </c:pt>
                <c:pt idx="20" formatCode="_-* #,##0\ _€_-;\-* #,##0\ _€_-;_-* &quot;-&quot;??\ _€_-;_-@_-">
                  <c:v>47392.560993073872</c:v>
                </c:pt>
                <c:pt idx="21" formatCode="_-* #,##0\ _€_-;\-* #,##0\ _€_-;_-* &quot;-&quot;??\ _€_-;_-@_-">
                  <c:v>42118.155022182422</c:v>
                </c:pt>
                <c:pt idx="22" formatCode="_-* #,##0\ _€_-;\-* #,##0\ _€_-;_-* &quot;-&quot;??\ _€_-;_-@_-">
                  <c:v>36706.105242378777</c:v>
                </c:pt>
                <c:pt idx="23" formatCode="_-* #,##0\ _€_-;\-* #,##0\ _€_-;_-* &quot;-&quot;??\ _€_-;_-@_-">
                  <c:v>35726.140367821667</c:v>
                </c:pt>
                <c:pt idx="24" formatCode="_-* #,##0\ _€_-;\-* #,##0\ _€_-;_-* &quot;-&quot;??\ _€_-;_-@_-">
                  <c:v>41331.743268325314</c:v>
                </c:pt>
                <c:pt idx="25" formatCode="_-* #,##0\ _€_-;\-* #,##0\ _€_-;_-* &quot;-&quot;??\ _€_-;_-@_-">
                  <c:v>44614.609701855465</c:v>
                </c:pt>
                <c:pt idx="26" formatCode="_-* #,##0\ _€_-;\-* #,##0\ _€_-;_-* &quot;-&quot;??\ _€_-;_-@_-">
                  <c:v>49786.169679052189</c:v>
                </c:pt>
                <c:pt idx="27" formatCode="_-* #,##0\ _€_-;\-* #,##0\ _€_-;_-* &quot;-&quot;??\ _€_-;_-@_-">
                  <c:v>51478.733015248778</c:v>
                </c:pt>
                <c:pt idx="28" formatCode="_-* #,##0\ _€_-;\-* #,##0\ _€_-;_-* &quot;-&quot;??\ _€_-;_-@_-">
                  <c:v>47884.153062672129</c:v>
                </c:pt>
                <c:pt idx="29" formatCode="_-* #,##0\ _€_-;\-* #,##0\ _€_-;_-* &quot;-&quot;??\ _€_-;_-@_-">
                  <c:v>52887.360600293439</c:v>
                </c:pt>
                <c:pt idx="30" formatCode="_-* #,##0\ _€_-;\-* #,##0\ _€_-;_-* &quot;-&quot;??\ _€_-;_-@_-">
                  <c:v>57054.534984772225</c:v>
                </c:pt>
                <c:pt idx="31" formatCode="_-* #,##0\ _€_-;\-* #,##0\ _€_-;_-* &quot;-&quot;??\ _€_-;_-@_-">
                  <c:v>64356.321832757239</c:v>
                </c:pt>
                <c:pt idx="32" formatCode="_-* #,##0\ _€_-;\-* #,##0\ _€_-;_-* &quot;-&quot;??\ _€_-;_-@_-">
                  <c:v>68133.834084046292</c:v>
                </c:pt>
                <c:pt idx="33" formatCode="_-* #,##0\ _€_-;\-* #,##0\ _€_-;_-* &quot;-&quot;??\ _€_-;_-@_-">
                  <c:v>73059.469925953308</c:v>
                </c:pt>
                <c:pt idx="34" formatCode="_-* #,##0\ _€_-;\-* #,##0\ _€_-;_-* &quot;-&quot;??\ _€_-;_-@_-">
                  <c:v>71863.17964877034</c:v>
                </c:pt>
                <c:pt idx="35" formatCode="_-* #,##0\ _€_-;\-* #,##0\ _€_-;_-* &quot;-&quot;??\ _€_-;_-@_-">
                  <c:v>68516.573071673673</c:v>
                </c:pt>
                <c:pt idx="36" formatCode="_-* #,##0\ _€_-;\-* #,##0\ _€_-;_-* &quot;-&quot;??\ _€_-;_-@_-">
                  <c:v>62220.12720542575</c:v>
                </c:pt>
                <c:pt idx="37" formatCode="_-* #,##0\ _€_-;\-* #,##0\ _€_-;_-* &quot;-&quot;??\ _€_-;_-@_-">
                  <c:v>59406.795696708577</c:v>
                </c:pt>
                <c:pt idx="38" formatCode="_-* #,##0\ _€_-;\-* #,##0\ _€_-;_-* &quot;-&quot;??\ _€_-;_-@_-">
                  <c:v>65331.409400238168</c:v>
                </c:pt>
                <c:pt idx="39" formatCode="_-* #,##0\ _€_-;\-* #,##0\ _€_-;_-* &quot;-&quot;??\ _€_-;_-@_-">
                  <c:v>62434.617053359114</c:v>
                </c:pt>
                <c:pt idx="40" formatCode="_-* #,##0\ _€_-;\-* #,##0\ _€_-;_-* &quot;-&quot;??\ _€_-;_-@_-">
                  <c:v>68537.910336062036</c:v>
                </c:pt>
                <c:pt idx="41" formatCode="_-* #,##0\ _€_-;\-* #,##0\ _€_-;_-* &quot;-&quot;??\ _€_-;_-@_-">
                  <c:v>71038.439349802109</c:v>
                </c:pt>
                <c:pt idx="42" formatCode="_-* #,##0\ _€_-;\-* #,##0\ _€_-;_-* &quot;-&quot;??\ _€_-;_-@_-">
                  <c:v>70894.924594854718</c:v>
                </c:pt>
                <c:pt idx="43" formatCode="_-* #,##0\ _€_-;\-* #,##0\ _€_-;_-* &quot;-&quot;??\ _€_-;_-@_-">
                  <c:v>71021.611086137826</c:v>
                </c:pt>
                <c:pt idx="44" formatCode="_-* #,##0\ _€_-;\-* #,##0\ _€_-;_-* &quot;-&quot;??\ _€_-;_-@_-">
                  <c:v>70611.994799564927</c:v>
                </c:pt>
                <c:pt idx="45" formatCode="_-* #,##0\ _€_-;\-* #,##0\ _€_-;_-* &quot;-&quot;??\ _€_-;_-@_-">
                  <c:v>76960.028371167864</c:v>
                </c:pt>
                <c:pt idx="46" formatCode="_-* #,##0\ _€_-;\-* #,##0\ _€_-;_-* &quot;-&quot;??\ _€_-;_-@_-">
                  <c:v>77051.40858961975</c:v>
                </c:pt>
                <c:pt idx="47" formatCode="_-* #,##0\ _€_-;\-* #,##0\ _€_-;_-* &quot;-&quot;??\ _€_-;_-@_-">
                  <c:v>77304.989889740871</c:v>
                </c:pt>
                <c:pt idx="48" formatCode="_-* #,##0\ _€_-;\-* #,##0\ _€_-;_-* &quot;-&quot;??\ _€_-;_-@_-">
                  <c:v>75143.132796417514</c:v>
                </c:pt>
                <c:pt idx="49" formatCode="_-* #,##0\ _€_-;\-* #,##0\ _€_-;_-* &quot;-&quot;??\ _€_-;_-@_-">
                  <c:v>80698.573628525846</c:v>
                </c:pt>
                <c:pt idx="50" formatCode="_-* #,##0\ _€_-;\-* #,##0\ _€_-;_-* &quot;-&quot;??\ _€_-;_-@_-">
                  <c:v>81132.289704457391</c:v>
                </c:pt>
                <c:pt idx="51" formatCode="_-* #,##0\ _€_-;\-* #,##0\ _€_-;_-* &quot;-&quot;??\ _€_-;_-@_-">
                  <c:v>82864.047195531093</c:v>
                </c:pt>
                <c:pt idx="52" formatCode="_-* #,##0\ _€_-;\-* #,##0\ _€_-;_-* &quot;-&quot;??\ _€_-;_-@_-">
                  <c:v>87978.384688640537</c:v>
                </c:pt>
                <c:pt idx="53" formatCode="_-* #,##0\ _€_-;\-* #,##0\ _€_-;_-* &quot;-&quot;??\ _€_-;_-@_-">
                  <c:v>92223.555813397368</c:v>
                </c:pt>
                <c:pt idx="54" formatCode="_-* #,##0\ _€_-;\-* #,##0\ _€_-;_-* &quot;-&quot;??\ _€_-;_-@_-">
                  <c:v>97315.238150243546</c:v>
                </c:pt>
                <c:pt idx="55" formatCode="_-* #,##0\ _€_-;\-* #,##0\ _€_-;_-* &quot;-&quot;??\ _€_-;_-@_-">
                  <c:v>101475.26272243408</c:v>
                </c:pt>
                <c:pt idx="56" formatCode="_-* #,##0\ _€_-;\-* #,##0\ _€_-;_-* &quot;-&quot;??\ _€_-;_-@_-">
                  <c:v>105270.994602639</c:v>
                </c:pt>
                <c:pt idx="57" formatCode="_-* #,##0\ _€_-;\-* #,##0\ _€_-;_-* &quot;-&quot;??\ _€_-;_-@_-">
                  <c:v>104615.39156889092</c:v>
                </c:pt>
                <c:pt idx="58" formatCode="_-* #,##0\ _€_-;\-* #,##0\ _€_-;_-* &quot;-&quot;??\ _€_-;_-@_-">
                  <c:v>106345.8580590167</c:v>
                </c:pt>
                <c:pt idx="59" formatCode="_-* #,##0\ _€_-;\-* #,##0\ _€_-;_-* &quot;-&quot;??\ _€_-;_-@_-">
                  <c:v>105204.37154117778</c:v>
                </c:pt>
                <c:pt idx="60" formatCode="_-* #,##0\ _€_-;\-* #,##0\ _€_-;_-* &quot;-&quot;??\ _€_-;_-@_-">
                  <c:v>102132.37514318255</c:v>
                </c:pt>
                <c:pt idx="61" formatCode="_-* #,##0\ _€_-;\-* #,##0\ _€_-;_-* &quot;-&quot;??\ _€_-;_-@_-">
                  <c:v>103543.95069041547</c:v>
                </c:pt>
                <c:pt idx="62" formatCode="_-* #,##0\ _€_-;\-* #,##0\ _€_-;_-* &quot;-&quot;??\ _€_-;_-@_-">
                  <c:v>108247.47463913231</c:v>
                </c:pt>
                <c:pt idx="63" formatCode="_-* #,##0\ _€_-;\-* #,##0\ _€_-;_-* &quot;-&quot;??\ _€_-;_-@_-">
                  <c:v>112603.13340281196</c:v>
                </c:pt>
                <c:pt idx="64" formatCode="_-* #,##0\ _€_-;\-* #,##0\ _€_-;_-* &quot;-&quot;??\ _€_-;_-@_-">
                  <c:v>108339.97096682234</c:v>
                </c:pt>
                <c:pt idx="65" formatCode="_-* #,##0\ _€_-;\-* #,##0\ _€_-;_-* &quot;-&quot;??\ _€_-;_-@_-">
                  <c:v>105263.49942402169</c:v>
                </c:pt>
                <c:pt idx="66" formatCode="_-* #,##0\ _€_-;\-* #,##0\ _€_-;_-* &quot;-&quot;??\ _€_-;_-@_-">
                  <c:v>109397.89842373216</c:v>
                </c:pt>
                <c:pt idx="67" formatCode="_-* #,##0\ _€_-;\-* #,##0\ _€_-;_-* &quot;-&quot;??\ _€_-;_-@_-">
                  <c:v>113644.56792384386</c:v>
                </c:pt>
                <c:pt idx="68" formatCode="_-* #,##0\ _€_-;\-* #,##0\ _€_-;_-* &quot;-&quot;??\ _€_-;_-@_-">
                  <c:v>117853.68032759063</c:v>
                </c:pt>
                <c:pt idx="69" formatCode="_-* #,##0\ _€_-;\-* #,##0\ _€_-;_-* &quot;-&quot;??\ _€_-;_-@_-">
                  <c:v>118786.24573752296</c:v>
                </c:pt>
                <c:pt idx="70" formatCode="_-* #,##0\ _€_-;\-* #,##0\ _€_-;_-* &quot;-&quot;??\ _€_-;_-@_-">
                  <c:v>113659.1597469038</c:v>
                </c:pt>
                <c:pt idx="71" formatCode="_-* #,##0\ _€_-;\-* #,##0\ _€_-;_-* &quot;-&quot;??\ _€_-;_-@_-">
                  <c:v>116161.56982778777</c:v>
                </c:pt>
                <c:pt idx="72" formatCode="_-* #,##0\ _€_-;\-* #,##0\ _€_-;_-* &quot;-&quot;??\ _€_-;_-@_-">
                  <c:v>113189.11236668999</c:v>
                </c:pt>
                <c:pt idx="73" formatCode="_-* #,##0\ _€_-;\-* #,##0\ _€_-;_-* &quot;-&quot;??\ _€_-;_-@_-">
                  <c:v>117083.32937496202</c:v>
                </c:pt>
                <c:pt idx="74" formatCode="_-* #,##0\ _€_-;\-* #,##0\ _€_-;_-* &quot;-&quot;??\ _€_-;_-@_-">
                  <c:v>128743.12062868575</c:v>
                </c:pt>
                <c:pt idx="75" formatCode="_-* #,##0\ _€_-;\-* #,##0\ _€_-;_-* &quot;-&quot;??\ _€_-;_-@_-">
                  <c:v>130841.71384762341</c:v>
                </c:pt>
                <c:pt idx="76" formatCode="_-* #,##0\ _€_-;\-* #,##0\ _€_-;_-* &quot;-&quot;??\ _€_-;_-@_-">
                  <c:v>131169.96118814632</c:v>
                </c:pt>
                <c:pt idx="77" formatCode="_-* #,##0\ _€_-;\-* #,##0\ _€_-;_-* &quot;-&quot;??\ _€_-;_-@_-">
                  <c:v>139566.47849235489</c:v>
                </c:pt>
                <c:pt idx="78" formatCode="_-* #,##0\ _€_-;\-* #,##0\ _€_-;_-* &quot;-&quot;??\ _€_-;_-@_-">
                  <c:v>150713.10622138123</c:v>
                </c:pt>
                <c:pt idx="79" formatCode="_-* #,##0\ _€_-;\-* #,##0\ _€_-;_-* &quot;-&quot;??\ _€_-;_-@_-">
                  <c:v>151408.20019729625</c:v>
                </c:pt>
                <c:pt idx="80" formatCode="_-* #,##0\ _€_-;\-* #,##0\ _€_-;_-* &quot;-&quot;??\ _€_-;_-@_-">
                  <c:v>151656.44723444432</c:v>
                </c:pt>
                <c:pt idx="81" formatCode="_-* #,##0\ _€_-;\-* #,##0\ _€_-;_-* &quot;-&quot;??\ _€_-;_-@_-">
                  <c:v>148254.64389848028</c:v>
                </c:pt>
                <c:pt idx="82" formatCode="_-* #,##0\ _€_-;\-* #,##0\ _€_-;_-* &quot;-&quot;??\ _€_-;_-@_-">
                  <c:v>156337.9273367381</c:v>
                </c:pt>
                <c:pt idx="83" formatCode="_-* #,##0\ _€_-;\-* #,##0\ _€_-;_-* &quot;-&quot;??\ _€_-;_-@_-">
                  <c:v>157218.27886741201</c:v>
                </c:pt>
                <c:pt idx="84" formatCode="_-* #,##0\ _€_-;\-* #,##0\ _€_-;_-* &quot;-&quot;??\ _€_-;_-@_-">
                  <c:v>163205.06130937027</c:v>
                </c:pt>
                <c:pt idx="85" formatCode="_-* #,##0\ _€_-;\-* #,##0\ _€_-;_-* &quot;-&quot;??\ _€_-;_-@_-">
                  <c:v>169778.2570218608</c:v>
                </c:pt>
                <c:pt idx="86" formatCode="_-* #,##0\ _€_-;\-* #,##0\ _€_-;_-* &quot;-&quot;??\ _€_-;_-@_-">
                  <c:v>178866.55422611194</c:v>
                </c:pt>
                <c:pt idx="87" formatCode="_-* #,##0\ _€_-;\-* #,##0\ _€_-;_-* &quot;-&quot;??\ _€_-;_-@_-">
                  <c:v>188396.42618842758</c:v>
                </c:pt>
                <c:pt idx="88" formatCode="_-* #,##0\ _€_-;\-* #,##0\ _€_-;_-* &quot;-&quot;??\ _€_-;_-@_-">
                  <c:v>197414.9288776766</c:v>
                </c:pt>
                <c:pt idx="89" formatCode="_-* #,##0\ _€_-;\-* #,##0\ _€_-;_-* &quot;-&quot;??\ _€_-;_-@_-">
                  <c:v>206951.22510773526</c:v>
                </c:pt>
                <c:pt idx="90" formatCode="_-* #,##0\ _€_-;\-* #,##0\ _€_-;_-* &quot;-&quot;??\ _€_-;_-@_-">
                  <c:v>216782.02998389438</c:v>
                </c:pt>
                <c:pt idx="91" formatCode="_-* #,##0\ _€_-;\-* #,##0\ _€_-;_-* &quot;-&quot;??\ _€_-;_-@_-">
                  <c:v>211066.75753476884</c:v>
                </c:pt>
                <c:pt idx="92" formatCode="_-* #,##0\ _€_-;\-* #,##0\ _€_-;_-* &quot;-&quot;??\ _€_-;_-@_-">
                  <c:v>210105.93934636033</c:v>
                </c:pt>
                <c:pt idx="93" formatCode="_-* #,##0\ _€_-;\-* #,##0\ _€_-;_-* &quot;-&quot;??\ _€_-;_-@_-">
                  <c:v>213554.80081050913</c:v>
                </c:pt>
                <c:pt idx="94" formatCode="_-* #,##0\ _€_-;\-* #,##0\ _€_-;_-* &quot;-&quot;??\ _€_-;_-@_-">
                  <c:v>224624.99123109292</c:v>
                </c:pt>
                <c:pt idx="95" formatCode="_-* #,##0\ _€_-;\-* #,##0\ _€_-;_-* &quot;-&quot;??\ _€_-;_-@_-">
                  <c:v>235506.79617759062</c:v>
                </c:pt>
                <c:pt idx="96" formatCode="_-* #,##0\ _€_-;\-* #,##0\ _€_-;_-* &quot;-&quot;??\ _€_-;_-@_-">
                  <c:v>245993.34132114163</c:v>
                </c:pt>
                <c:pt idx="97" formatCode="_-* #,##0\ _€_-;\-* #,##0\ _€_-;_-* &quot;-&quot;??\ _€_-;_-@_-">
                  <c:v>241138.2333585844</c:v>
                </c:pt>
                <c:pt idx="98" formatCode="_-* #,##0\ _€_-;\-* #,##0\ _€_-;_-* &quot;-&quot;??\ _€_-;_-@_-">
                  <c:v>234953.41493785076</c:v>
                </c:pt>
                <c:pt idx="99" formatCode="_-* #,##0\ _€_-;\-* #,##0\ _€_-;_-* &quot;-&quot;??\ _€_-;_-@_-">
                  <c:v>219653.92133165683</c:v>
                </c:pt>
                <c:pt idx="100" formatCode="_-* #,##0\ _€_-;\-* #,##0\ _€_-;_-* &quot;-&quot;??\ _€_-;_-@_-">
                  <c:v>230919.29066697229</c:v>
                </c:pt>
                <c:pt idx="101" formatCode="_-* #,##0\ _€_-;\-* #,##0\ _€_-;_-* &quot;-&quot;??\ _€_-;_-@_-">
                  <c:v>235580.40018776397</c:v>
                </c:pt>
                <c:pt idx="102" formatCode="_-* #,##0\ _€_-;\-* #,##0\ _€_-;_-* &quot;-&quot;??\ _€_-;_-@_-">
                  <c:v>247211.02302019493</c:v>
                </c:pt>
                <c:pt idx="103" formatCode="_-* #,##0\ _€_-;\-* #,##0\ _€_-;_-* &quot;-&quot;??\ _€_-;_-@_-">
                  <c:v>243653.25473088393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0"/>
          <c:order val="1"/>
          <c:tx>
            <c:v>Top 10% France</c:v>
          </c:tx>
          <c:spPr>
            <a:ln w="31750"/>
          </c:spPr>
          <c:marker>
            <c:symbol val="diamond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Feuil2!$C$13:$C$118</c:f>
              <c:numCache>
                <c:formatCode>_-* #,##0\ _€_-;\-* #,##0\ _€_-;_-* "-"??\ _€_-;_-@_-</c:formatCode>
                <c:ptCount val="106"/>
                <c:pt idx="0">
                  <c:v>28238.43136175576</c:v>
                </c:pt>
                <c:pt idx="5">
                  <c:v>24003.127862837664</c:v>
                </c:pt>
                <c:pt idx="6">
                  <c:v>28446.485503849883</c:v>
                </c:pt>
                <c:pt idx="7">
                  <c:v>27742.111970259732</c:v>
                </c:pt>
                <c:pt idx="8">
                  <c:v>22875.220063225726</c:v>
                </c:pt>
                <c:pt idx="9">
                  <c:v>24790.118096888389</c:v>
                </c:pt>
                <c:pt idx="10">
                  <c:v>25025.784689923094</c:v>
                </c:pt>
                <c:pt idx="11">
                  <c:v>27983.849394345863</c:v>
                </c:pt>
                <c:pt idx="12">
                  <c:v>32046.595639940242</c:v>
                </c:pt>
                <c:pt idx="13">
                  <c:v>33569.572165657228</c:v>
                </c:pt>
                <c:pt idx="14">
                  <c:v>32191.015649636996</c:v>
                </c:pt>
                <c:pt idx="15">
                  <c:v>32328.485575485305</c:v>
                </c:pt>
                <c:pt idx="16">
                  <c:v>30227.025675603552</c:v>
                </c:pt>
                <c:pt idx="17">
                  <c:v>30513.830001054033</c:v>
                </c:pt>
                <c:pt idx="18">
                  <c:v>32998.740126201505</c:v>
                </c:pt>
                <c:pt idx="19">
                  <c:v>32199.11873237629</c:v>
                </c:pt>
                <c:pt idx="20">
                  <c:v>29094.814176627115</c:v>
                </c:pt>
                <c:pt idx="21">
                  <c:v>27783.732548043379</c:v>
                </c:pt>
                <c:pt idx="22">
                  <c:v>28284.990863792646</c:v>
                </c:pt>
                <c:pt idx="23">
                  <c:v>29619.232016254475</c:v>
                </c:pt>
                <c:pt idx="24">
                  <c:v>28519.172375148471</c:v>
                </c:pt>
                <c:pt idx="25">
                  <c:v>31180.415423015576</c:v>
                </c:pt>
                <c:pt idx="26">
                  <c:v>31231.948113273673</c:v>
                </c:pt>
                <c:pt idx="27">
                  <c:v>29620.755928987877</c:v>
                </c:pt>
                <c:pt idx="28">
                  <c:v>29300.026795189446</c:v>
                </c:pt>
                <c:pt idx="29">
                  <c:v>31842.204505567188</c:v>
                </c:pt>
                <c:pt idx="30">
                  <c:v>22094.906563234636</c:v>
                </c:pt>
                <c:pt idx="31">
                  <c:v>21640.502723475838</c:v>
                </c:pt>
                <c:pt idx="32">
                  <c:v>19315.820298141127</c:v>
                </c:pt>
                <c:pt idx="33">
                  <c:v>15540.17706952232</c:v>
                </c:pt>
                <c:pt idx="34">
                  <c:v>12889.463176220874</c:v>
                </c:pt>
                <c:pt idx="35">
                  <c:v>15806.976799142387</c:v>
                </c:pt>
                <c:pt idx="36">
                  <c:v>23119.474001538169</c:v>
                </c:pt>
                <c:pt idx="37">
                  <c:v>23719.550521051213</c:v>
                </c:pt>
                <c:pt idx="38">
                  <c:v>25403.30618402877</c:v>
                </c:pt>
                <c:pt idx="39">
                  <c:v>27369.643482575666</c:v>
                </c:pt>
                <c:pt idx="40">
                  <c:v>29340.325553905444</c:v>
                </c:pt>
                <c:pt idx="41">
                  <c:v>31625.430344963755</c:v>
                </c:pt>
                <c:pt idx="42">
                  <c:v>32973.891067454104</c:v>
                </c:pt>
                <c:pt idx="43">
                  <c:v>33667.940372756246</c:v>
                </c:pt>
                <c:pt idx="44">
                  <c:v>36050.101425931149</c:v>
                </c:pt>
                <c:pt idx="45">
                  <c:v>38524.340773320415</c:v>
                </c:pt>
                <c:pt idx="46">
                  <c:v>39660.043340165568</c:v>
                </c:pt>
                <c:pt idx="47">
                  <c:v>42231.86314697229</c:v>
                </c:pt>
                <c:pt idx="48">
                  <c:v>41851.259105294426</c:v>
                </c:pt>
                <c:pt idx="49">
                  <c:v>45146.731927296438</c:v>
                </c:pt>
                <c:pt idx="50">
                  <c:v>48607.631282051756</c:v>
                </c:pt>
                <c:pt idx="51">
                  <c:v>51345.495391127064</c:v>
                </c:pt>
                <c:pt idx="52">
                  <c:v>53012.839803418901</c:v>
                </c:pt>
                <c:pt idx="53">
                  <c:v>55265.327405105723</c:v>
                </c:pt>
                <c:pt idx="54">
                  <c:v>59263.021708110369</c:v>
                </c:pt>
                <c:pt idx="55">
                  <c:v>62358.058661786759</c:v>
                </c:pt>
                <c:pt idx="56">
                  <c:v>63485.204119827918</c:v>
                </c:pt>
                <c:pt idx="57">
                  <c:v>65460.30083622349</c:v>
                </c:pt>
                <c:pt idx="58">
                  <c:v>64884.459458247227</c:v>
                </c:pt>
                <c:pt idx="59">
                  <c:v>66837.703045819188</c:v>
                </c:pt>
                <c:pt idx="60">
                  <c:v>68952.266068691111</c:v>
                </c:pt>
                <c:pt idx="61">
                  <c:v>71284.272653076041</c:v>
                </c:pt>
                <c:pt idx="62">
                  <c:v>72693.269778588437</c:v>
                </c:pt>
                <c:pt idx="63">
                  <c:v>77411.873765868164</c:v>
                </c:pt>
                <c:pt idx="64">
                  <c:v>77693.567322189221</c:v>
                </c:pt>
                <c:pt idx="65">
                  <c:v>76193.631452224407</c:v>
                </c:pt>
                <c:pt idx="66">
                  <c:v>78304.760134103839</c:v>
                </c:pt>
                <c:pt idx="67">
                  <c:v>76073.496494370134</c:v>
                </c:pt>
                <c:pt idx="68">
                  <c:v>77653.653561880681</c:v>
                </c:pt>
                <c:pt idx="69">
                  <c:v>80840.926831258505</c:v>
                </c:pt>
                <c:pt idx="70">
                  <c:v>79478.021038739185</c:v>
                </c:pt>
                <c:pt idx="71">
                  <c:v>78430.239801229487</c:v>
                </c:pt>
                <c:pt idx="72">
                  <c:v>77192.109159143496</c:v>
                </c:pt>
                <c:pt idx="73">
                  <c:v>77478.850165305223</c:v>
                </c:pt>
                <c:pt idx="74">
                  <c:v>78180.586855159825</c:v>
                </c:pt>
                <c:pt idx="75">
                  <c:v>81229.669131404371</c:v>
                </c:pt>
                <c:pt idx="76">
                  <c:v>85352.009050335575</c:v>
                </c:pt>
                <c:pt idx="77">
                  <c:v>89318.754540767724</c:v>
                </c:pt>
                <c:pt idx="78">
                  <c:v>94731.77392153909</c:v>
                </c:pt>
                <c:pt idx="79">
                  <c:v>98036.123933297655</c:v>
                </c:pt>
                <c:pt idx="80">
                  <c:v>98603.779946234601</c:v>
                </c:pt>
                <c:pt idx="81">
                  <c:v>97542.973648866042</c:v>
                </c:pt>
                <c:pt idx="82">
                  <c:v>96844.452871025685</c:v>
                </c:pt>
                <c:pt idx="83">
                  <c:v>96055.346220749809</c:v>
                </c:pt>
                <c:pt idx="84">
                  <c:v>96946.96220850719</c:v>
                </c:pt>
                <c:pt idx="85">
                  <c:v>97817.33251259067</c:v>
                </c:pt>
                <c:pt idx="86">
                  <c:v>100535.55277306684</c:v>
                </c:pt>
                <c:pt idx="87">
                  <c:v>103894.40709656602</c:v>
                </c:pt>
                <c:pt idx="88">
                  <c:v>108159.31594063819</c:v>
                </c:pt>
                <c:pt idx="89">
                  <c:v>112271.00604339172</c:v>
                </c:pt>
                <c:pt idx="90">
                  <c:v>116672.71423186097</c:v>
                </c:pt>
                <c:pt idx="91">
                  <c:v>118429.86794565996</c:v>
                </c:pt>
                <c:pt idx="92">
                  <c:v>114830.32057738448</c:v>
                </c:pt>
                <c:pt idx="93">
                  <c:v>114732.04999663345</c:v>
                </c:pt>
                <c:pt idx="94">
                  <c:v>118237.31371889978</c:v>
                </c:pt>
                <c:pt idx="95">
                  <c:v>118475.7977857504</c:v>
                </c:pt>
                <c:pt idx="96">
                  <c:v>120529.50759186636</c:v>
                </c:pt>
                <c:pt idx="97">
                  <c:v>125547.18819147962</c:v>
                </c:pt>
                <c:pt idx="98">
                  <c:v>122864.74231208669</c:v>
                </c:pt>
                <c:pt idx="99">
                  <c:v>110499.34960617186</c:v>
                </c:pt>
                <c:pt idx="100">
                  <c:v>113629.99835827693</c:v>
                </c:pt>
                <c:pt idx="101">
                  <c:v>118666.19598811815</c:v>
                </c:pt>
                <c:pt idx="102">
                  <c:v>114255.23212070174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047-4EB8-A96F-67ED6EFA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6128"/>
        <c:axId val="46756608"/>
      </c:lineChart>
      <c:catAx>
        <c:axId val="4665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5660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7566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656128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73028150357376"/>
          <c:y val="0.23666821579848893"/>
          <c:w val="0.21420746319753509"/>
          <c:h val="0.140107731053011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The uneven rise of per adult national income in France, 1900-2014 </a:t>
            </a:r>
            <a:r>
              <a:rPr lang="fr-FR" sz="1400" b="0" baseline="0">
                <a:latin typeface="Arial" panose="020B0604020202020204" pitchFamily="34" charset="0"/>
                <a:cs typeface="Arial" panose="020B0604020202020204" pitchFamily="34" charset="0"/>
              </a:rPr>
              <a:t>(€ 2014)</a:t>
            </a:r>
          </a:p>
        </c:rich>
      </c:tx>
      <c:layout>
        <c:manualLayout>
          <c:xMode val="edge"/>
          <c:yMode val="edge"/>
          <c:x val="0.12931995540691196"/>
          <c:y val="2.25835591689250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1668641754228"/>
          <c:y val="6.5685437694271959E-2"/>
          <c:w val="0.90093246078353917"/>
          <c:h val="0.81003332408652173"/>
        </c:manualLayout>
      </c:layout>
      <c:lineChart>
        <c:grouping val="standard"/>
        <c:varyColors val="0"/>
        <c:ser>
          <c:idx val="2"/>
          <c:order val="0"/>
          <c:tx>
            <c:v>Per adult national income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84B-4594-9C47-E63F9CAF3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7520"/>
        <c:axId val="106919808"/>
      </c:lineChart>
      <c:catAx>
        <c:axId val="99227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691980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0691980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227520"/>
        <c:crosses val="autoZero"/>
        <c:crossBetween val="midCat"/>
        <c:majorUnit val="5000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/>
              <a:t>Bottom 50% real</a:t>
            </a:r>
            <a:r>
              <a:rPr lang="fr-FR" sz="1500" baseline="0"/>
              <a:t> </a:t>
            </a:r>
            <a:r>
              <a:rPr lang="fr-FR" sz="1500"/>
              <a:t>income (in 2014 euros PPP): France vs US, 1910-2013 </a:t>
            </a:r>
          </a:p>
        </c:rich>
      </c:tx>
      <c:layout>
        <c:manualLayout>
          <c:xMode val="edge"/>
          <c:yMode val="edge"/>
          <c:x val="0.12766447898487196"/>
          <c:y val="2.2583686314084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Bottom 50% USA</c:v>
          </c:tx>
          <c:spPr>
            <a:ln w="31750"/>
          </c:spPr>
          <c:marker>
            <c:symbol val="square"/>
            <c:size val="6"/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Feuil2!$D$13:$D$118</c:f>
              <c:numCache>
                <c:formatCode>General</c:formatCode>
                <c:ptCount val="106"/>
                <c:pt idx="3" formatCode="_-* #,##0\ _€_-;\-* #,##0\ _€_-;_-* &quot;-&quot;??\ _€_-;_-@_-">
                  <c:v>3286.5615747877555</c:v>
                </c:pt>
                <c:pt idx="4" formatCode="_-* #,##0\ _€_-;\-* #,##0\ _€_-;_-* &quot;-&quot;??\ _€_-;_-@_-">
                  <c:v>2853.0805167135695</c:v>
                </c:pt>
                <c:pt idx="5" formatCode="_-* #,##0\ _€_-;\-* #,##0\ _€_-;_-* &quot;-&quot;??\ _€_-;_-@_-">
                  <c:v>2886.1769669505206</c:v>
                </c:pt>
                <c:pt idx="6" formatCode="_-* #,##0\ _€_-;\-* #,##0\ _€_-;_-* &quot;-&quot;??\ _€_-;_-@_-">
                  <c:v>3365.4413942377487</c:v>
                </c:pt>
                <c:pt idx="7" formatCode="_-* #,##0\ _€_-;\-* #,##0\ _€_-;_-* &quot;-&quot;??\ _€_-;_-@_-">
                  <c:v>3205.6600381610542</c:v>
                </c:pt>
                <c:pt idx="8" formatCode="_-* #,##0\ _€_-;\-* #,##0\ _€_-;_-* &quot;-&quot;??\ _€_-;_-@_-">
                  <c:v>3514.274169676944</c:v>
                </c:pt>
                <c:pt idx="9" formatCode="_-* #,##0\ _€_-;\-* #,##0\ _€_-;_-* &quot;-&quot;??\ _€_-;_-@_-">
                  <c:v>3152.2847014707809</c:v>
                </c:pt>
                <c:pt idx="10" formatCode="_-* #,##0\ _€_-;\-* #,##0\ _€_-;_-* &quot;-&quot;??\ _€_-;_-@_-">
                  <c:v>3143.3912585325907</c:v>
                </c:pt>
                <c:pt idx="11" formatCode="_-* #,##0\ _€_-;\-* #,##0\ _€_-;_-* &quot;-&quot;??\ _€_-;_-@_-">
                  <c:v>2958.7410581407362</c:v>
                </c:pt>
                <c:pt idx="12" formatCode="_-* #,##0\ _€_-;\-* #,##0\ _€_-;_-* &quot;-&quot;??\ _€_-;_-@_-">
                  <c:v>3091.2090583518443</c:v>
                </c:pt>
                <c:pt idx="13" formatCode="_-* #,##0\ _€_-;\-* #,##0\ _€_-;_-* &quot;-&quot;??\ _€_-;_-@_-">
                  <c:v>3364.4627353462893</c:v>
                </c:pt>
                <c:pt idx="14" formatCode="_-* #,##0\ _€_-;\-* #,##0\ _€_-;_-* &quot;-&quot;??\ _€_-;_-@_-">
                  <c:v>3296.0285331034461</c:v>
                </c:pt>
                <c:pt idx="15" formatCode="_-* #,##0\ _€_-;\-* #,##0\ _€_-;_-* &quot;-&quot;??\ _€_-;_-@_-">
                  <c:v>3395.968249591253</c:v>
                </c:pt>
                <c:pt idx="16" formatCode="_-* #,##0\ _€_-;\-* #,##0\ _€_-;_-* &quot;-&quot;??\ _€_-;_-@_-">
                  <c:v>3475.4715240899504</c:v>
                </c:pt>
                <c:pt idx="17" formatCode="_-* #,##0\ _€_-;\-* #,##0\ _€_-;_-* &quot;-&quot;??\ _€_-;_-@_-">
                  <c:v>3496.4529911404502</c:v>
                </c:pt>
                <c:pt idx="18" formatCode="_-* #,##0\ _€_-;\-* #,##0\ _€_-;_-* &quot;-&quot;??\ _€_-;_-@_-">
                  <c:v>3625.6959667892811</c:v>
                </c:pt>
                <c:pt idx="19" formatCode="_-* #,##0\ _€_-;\-* #,##0\ _€_-;_-* &quot;-&quot;??\ _€_-;_-@_-">
                  <c:v>3825.1042488298635</c:v>
                </c:pt>
                <c:pt idx="20" formatCode="_-* #,##0\ _€_-;\-* #,##0\ _€_-;_-* &quot;-&quot;??\ _€_-;_-@_-">
                  <c:v>3355.5709363823858</c:v>
                </c:pt>
                <c:pt idx="21" formatCode="_-* #,##0\ _€_-;\-* #,##0\ _€_-;_-* &quot;-&quot;??\ _€_-;_-@_-">
                  <c:v>2991.8616400345945</c:v>
                </c:pt>
                <c:pt idx="22" formatCode="_-* #,##0\ _€_-;\-* #,##0\ _€_-;_-* &quot;-&quot;??\ _€_-;_-@_-">
                  <c:v>2458.1862049635138</c:v>
                </c:pt>
                <c:pt idx="23" formatCode="_-* #,##0\ _€_-;\-* #,##0\ _€_-;_-* &quot;-&quot;??\ _€_-;_-@_-">
                  <c:v>2420.1062527870999</c:v>
                </c:pt>
                <c:pt idx="24" formatCode="_-* #,##0\ _€_-;\-* #,##0\ _€_-;_-* &quot;-&quot;??\ _€_-;_-@_-">
                  <c:v>2690.5289317497068</c:v>
                </c:pt>
                <c:pt idx="25" formatCode="_-* #,##0\ _€_-;\-* #,##0\ _€_-;_-* &quot;-&quot;??\ _€_-;_-@_-">
                  <c:v>3031.0481059945241</c:v>
                </c:pt>
                <c:pt idx="26" formatCode="_-* #,##0\ _€_-;\-* #,##0\ _€_-;_-* &quot;-&quot;??\ _€_-;_-@_-">
                  <c:v>3347.7539127715213</c:v>
                </c:pt>
                <c:pt idx="27" formatCode="_-* #,##0\ _€_-;\-* #,##0\ _€_-;_-* &quot;-&quot;??\ _€_-;_-@_-">
                  <c:v>3465.3134065975341</c:v>
                </c:pt>
                <c:pt idx="28" formatCode="_-* #,##0\ _€_-;\-* #,##0\ _€_-;_-* &quot;-&quot;??\ _€_-;_-@_-">
                  <c:v>3236.107410014331</c:v>
                </c:pt>
                <c:pt idx="29" formatCode="_-* #,##0\ _€_-;\-* #,##0\ _€_-;_-* &quot;-&quot;??\ _€_-;_-@_-">
                  <c:v>3615.0777411185118</c:v>
                </c:pt>
                <c:pt idx="30" formatCode="_-* #,##0\ _€_-;\-* #,##0\ _€_-;_-* &quot;-&quot;??\ _€_-;_-@_-">
                  <c:v>4259.7394079262167</c:v>
                </c:pt>
                <c:pt idx="31" formatCode="_-* #,##0\ _€_-;\-* #,##0\ _€_-;_-* &quot;-&quot;??\ _€_-;_-@_-">
                  <c:v>5293.7767132754034</c:v>
                </c:pt>
                <c:pt idx="32" formatCode="_-* #,##0\ _€_-;\-* #,##0\ _€_-;_-* &quot;-&quot;??\ _€_-;_-@_-">
                  <c:v>6437.5182073245887</c:v>
                </c:pt>
                <c:pt idx="33" formatCode="_-* #,##0\ _€_-;\-* #,##0\ _€_-;_-* &quot;-&quot;??\ _€_-;_-@_-">
                  <c:v>7459.4034480350283</c:v>
                </c:pt>
                <c:pt idx="34" formatCode="_-* #,##0\ _€_-;\-* #,##0\ _€_-;_-* &quot;-&quot;??\ _€_-;_-@_-">
                  <c:v>7535.2805673706644</c:v>
                </c:pt>
                <c:pt idx="35" formatCode="_-* #,##0\ _€_-;\-* #,##0\ _€_-;_-* &quot;-&quot;??\ _€_-;_-@_-">
                  <c:v>7297.7387153651989</c:v>
                </c:pt>
                <c:pt idx="36" formatCode="_-* #,##0\ _€_-;\-* #,##0\ _€_-;_-* &quot;-&quot;??\ _€_-;_-@_-">
                  <c:v>6194.580181009248</c:v>
                </c:pt>
                <c:pt idx="37" formatCode="_-* #,##0\ _€_-;\-* #,##0\ _€_-;_-* &quot;-&quot;??\ _€_-;_-@_-">
                  <c:v>6048.4997048216674</c:v>
                </c:pt>
                <c:pt idx="38" formatCode="_-* #,##0\ _€_-;\-* #,##0\ _€_-;_-* &quot;-&quot;??\ _€_-;_-@_-">
                  <c:v>6299.9376704262668</c:v>
                </c:pt>
                <c:pt idx="39" formatCode="_-* #,##0\ _€_-;\-* #,##0\ _€_-;_-* &quot;-&quot;??\ _€_-;_-@_-">
                  <c:v>6219.1541470191232</c:v>
                </c:pt>
                <c:pt idx="40" formatCode="_-* #,##0\ _€_-;\-* #,##0\ _€_-;_-* &quot;-&quot;??\ _€_-;_-@_-">
                  <c:v>6878.4956894101024</c:v>
                </c:pt>
                <c:pt idx="41" formatCode="_-* #,##0\ _€_-;\-* #,##0\ _€_-;_-* &quot;-&quot;??\ _€_-;_-@_-">
                  <c:v>7478.8595158278013</c:v>
                </c:pt>
                <c:pt idx="42" formatCode="_-* #,##0\ _€_-;\-* #,##0\ _€_-;_-* &quot;-&quot;??\ _€_-;_-@_-">
                  <c:v>7609.0135589232841</c:v>
                </c:pt>
                <c:pt idx="43" formatCode="_-* #,##0\ _€_-;\-* #,##0\ _€_-;_-* &quot;-&quot;??\ _€_-;_-@_-">
                  <c:v>7771.6873876247018</c:v>
                </c:pt>
                <c:pt idx="44" formatCode="_-* #,##0\ _€_-;\-* #,##0\ _€_-;_-* &quot;-&quot;??\ _€_-;_-@_-">
                  <c:v>7688.2850729467709</c:v>
                </c:pt>
                <c:pt idx="45" formatCode="_-* #,##0\ _€_-;\-* #,##0\ _€_-;_-* &quot;-&quot;??\ _€_-;_-@_-">
                  <c:v>8228.174034821699</c:v>
                </c:pt>
                <c:pt idx="46" formatCode="_-* #,##0\ _€_-;\-* #,##0\ _€_-;_-* &quot;-&quot;??\ _€_-;_-@_-">
                  <c:v>8387.389567913986</c:v>
                </c:pt>
                <c:pt idx="47" formatCode="_-* #,##0\ _€_-;\-* #,##0\ _€_-;_-* &quot;-&quot;??\ _€_-;_-@_-">
                  <c:v>8347.7931218102221</c:v>
                </c:pt>
                <c:pt idx="48" formatCode="_-* #,##0\ _€_-;\-* #,##0\ _€_-;_-* &quot;-&quot;??\ _€_-;_-@_-">
                  <c:v>8174.6385197181635</c:v>
                </c:pt>
                <c:pt idx="49" formatCode="_-* #,##0\ _€_-;\-* #,##0\ _€_-;_-* &quot;-&quot;??\ _€_-;_-@_-">
                  <c:v>8635.7148210081341</c:v>
                </c:pt>
                <c:pt idx="50" formatCode="_-* #,##0\ _€_-;\-* #,##0\ _€_-;_-* &quot;-&quot;??\ _€_-;_-@_-">
                  <c:v>8743.1250894858149</c:v>
                </c:pt>
                <c:pt idx="51" formatCode="_-* #,##0\ _€_-;\-* #,##0\ _€_-;_-* &quot;-&quot;??\ _€_-;_-@_-">
                  <c:v>8787.683272110793</c:v>
                </c:pt>
                <c:pt idx="52" formatCode="_-* #,##0\ _€_-;\-* #,##0\ _€_-;_-* &quot;-&quot;??\ _€_-;_-@_-">
                  <c:v>9301.547845829069</c:v>
                </c:pt>
                <c:pt idx="53" formatCode="_-* #,##0\ _€_-;\-* #,##0\ _€_-;_-* &quot;-&quot;??\ _€_-;_-@_-">
                  <c:v>9437.6932929619052</c:v>
                </c:pt>
                <c:pt idx="54" formatCode="_-* #,##0\ _€_-;\-* #,##0\ _€_-;_-* &quot;-&quot;??\ _€_-;_-@_-">
                  <c:v>9573.5872350471818</c:v>
                </c:pt>
                <c:pt idx="55" formatCode="_-* #,##0\ _€_-;\-* #,##0\ _€_-;_-* &quot;-&quot;??\ _€_-;_-@_-">
                  <c:v>10340.563646766073</c:v>
                </c:pt>
                <c:pt idx="56" formatCode="_-* #,##0\ _€_-;\-* #,##0\ _€_-;_-* &quot;-&quot;??\ _€_-;_-@_-">
                  <c:v>11106.025284502017</c:v>
                </c:pt>
                <c:pt idx="57" formatCode="_-* #,##0\ _€_-;\-* #,##0\ _€_-;_-* &quot;-&quot;??\ _€_-;_-@_-">
                  <c:v>11803.763313595022</c:v>
                </c:pt>
                <c:pt idx="58" formatCode="_-* #,##0\ _€_-;\-* #,##0\ _€_-;_-* &quot;-&quot;??\ _€_-;_-@_-">
                  <c:v>12330.755524839517</c:v>
                </c:pt>
                <c:pt idx="59" formatCode="_-* #,##0\ _€_-;\-* #,##0\ _€_-;_-* &quot;-&quot;??\ _€_-;_-@_-">
                  <c:v>12680.85901313358</c:v>
                </c:pt>
                <c:pt idx="60" formatCode="_-* #,##0\ _€_-;\-* #,##0\ _€_-;_-* &quot;-&quot;??\ _€_-;_-@_-">
                  <c:v>12207.55967885437</c:v>
                </c:pt>
                <c:pt idx="61" formatCode="_-* #,##0\ _€_-;\-* #,##0\ _€_-;_-* &quot;-&quot;??\ _€_-;_-@_-">
                  <c:v>11995.699033185794</c:v>
                </c:pt>
                <c:pt idx="62" formatCode="_-* #,##0\ _€_-;\-* #,##0\ _€_-;_-* &quot;-&quot;??\ _€_-;_-@_-">
                  <c:v>12328.861552084098</c:v>
                </c:pt>
                <c:pt idx="63" formatCode="_-* #,##0\ _€_-;\-* #,##0\ _€_-;_-* &quot;-&quot;??\ _€_-;_-@_-">
                  <c:v>12967.699202040929</c:v>
                </c:pt>
                <c:pt idx="64" formatCode="_-* #,##0\ _€_-;\-* #,##0\ _€_-;_-* &quot;-&quot;??\ _€_-;_-@_-">
                  <c:v>12621.449197268115</c:v>
                </c:pt>
                <c:pt idx="65" formatCode="_-* #,##0\ _€_-;\-* #,##0\ _€_-;_-* &quot;-&quot;??\ _€_-;_-@_-">
                  <c:v>11934.852672804363</c:v>
                </c:pt>
                <c:pt idx="66" formatCode="_-* #,##0\ _€_-;\-* #,##0\ _€_-;_-* &quot;-&quot;??\ _€_-;_-@_-">
                  <c:v>12279.41980020235</c:v>
                </c:pt>
                <c:pt idx="67" formatCode="_-* #,##0\ _€_-;\-* #,##0\ _€_-;_-* &quot;-&quot;??\ _€_-;_-@_-">
                  <c:v>12485.634543634022</c:v>
                </c:pt>
                <c:pt idx="68" formatCode="_-* #,##0\ _€_-;\-* #,##0\ _€_-;_-* &quot;-&quot;??\ _€_-;_-@_-">
                  <c:v>12918.183042199436</c:v>
                </c:pt>
                <c:pt idx="69" formatCode="_-* #,##0\ _€_-;\-* #,##0\ _€_-;_-* &quot;-&quot;??\ _€_-;_-@_-">
                  <c:v>13072.093751952618</c:v>
                </c:pt>
                <c:pt idx="70" formatCode="_-* #,##0\ _€_-;\-* #,##0\ _€_-;_-* &quot;-&quot;??\ _€_-;_-@_-">
                  <c:v>12471.180374158181</c:v>
                </c:pt>
                <c:pt idx="71" formatCode="_-* #,##0\ _€_-;\-* #,##0\ _€_-;_-* &quot;-&quot;??\ _€_-;_-@_-">
                  <c:v>12276.12454574513</c:v>
                </c:pt>
                <c:pt idx="72" formatCode="_-* #,##0\ _€_-;\-* #,##0\ _€_-;_-* &quot;-&quot;??\ _€_-;_-@_-">
                  <c:v>11420.147862268559</c:v>
                </c:pt>
                <c:pt idx="73" formatCode="_-* #,##0\ _€_-;\-* #,##0\ _€_-;_-* &quot;-&quot;??\ _€_-;_-@_-">
                  <c:v>11121.908554787775</c:v>
                </c:pt>
                <c:pt idx="74" formatCode="_-* #,##0\ _€_-;\-* #,##0\ _€_-;_-* &quot;-&quot;??\ _€_-;_-@_-">
                  <c:v>11712.209570170335</c:v>
                </c:pt>
                <c:pt idx="75" formatCode="_-* #,##0\ _€_-;\-* #,##0\ _€_-;_-* &quot;-&quot;??\ _€_-;_-@_-">
                  <c:v>11905.348299434134</c:v>
                </c:pt>
                <c:pt idx="76" formatCode="_-* #,##0\ _€_-;\-* #,##0\ _€_-;_-* &quot;-&quot;??\ _€_-;_-@_-">
                  <c:v>11903.730517269509</c:v>
                </c:pt>
                <c:pt idx="77" formatCode="_-* #,##0\ _€_-;\-* #,##0\ _€_-;_-* &quot;-&quot;??\ _€_-;_-@_-">
                  <c:v>12046.597000203095</c:v>
                </c:pt>
                <c:pt idx="78" formatCode="_-* #,##0\ _€_-;\-* #,##0\ _€_-;_-* &quot;-&quot;??\ _€_-;_-@_-">
                  <c:v>12373.707875455391</c:v>
                </c:pt>
                <c:pt idx="79" formatCode="_-* #,##0\ _€_-;\-* #,##0\ _€_-;_-* &quot;-&quot;??\ _€_-;_-@_-">
                  <c:v>12520.032260388089</c:v>
                </c:pt>
                <c:pt idx="80" formatCode="_-* #,##0\ _€_-;\-* #,##0\ _€_-;_-* &quot;-&quot;??\ _€_-;_-@_-">
                  <c:v>12372.277265407711</c:v>
                </c:pt>
                <c:pt idx="81" formatCode="_-* #,##0\ _€_-;\-* #,##0\ _€_-;_-* &quot;-&quot;??\ _€_-;_-@_-">
                  <c:v>11898.880205536876</c:v>
                </c:pt>
                <c:pt idx="82" formatCode="_-* #,##0\ _€_-;\-* #,##0\ _€_-;_-* &quot;-&quot;??\ _€_-;_-@_-">
                  <c:v>11353.5943345864</c:v>
                </c:pt>
                <c:pt idx="83" formatCode="_-* #,##0\ _€_-;\-* #,##0\ _€_-;_-* &quot;-&quot;??\ _€_-;_-@_-">
                  <c:v>11453.877687643535</c:v>
                </c:pt>
                <c:pt idx="84" formatCode="_-* #,##0\ _€_-;\-* #,##0\ _€_-;_-* &quot;-&quot;??\ _€_-;_-@_-">
                  <c:v>11774.211069580799</c:v>
                </c:pt>
                <c:pt idx="85" formatCode="_-* #,##0\ _€_-;\-* #,##0\ _€_-;_-* &quot;-&quot;??\ _€_-;_-@_-">
                  <c:v>11770.510283984351</c:v>
                </c:pt>
                <c:pt idx="86" formatCode="_-* #,##0\ _€_-;\-* #,##0\ _€_-;_-* &quot;-&quot;??\ _€_-;_-@_-">
                  <c:v>11931.988900003145</c:v>
                </c:pt>
                <c:pt idx="87" formatCode="_-* #,##0\ _€_-;\-* #,##0\ _€_-;_-* &quot;-&quot;??\ _€_-;_-@_-">
                  <c:v>12301.302133322835</c:v>
                </c:pt>
                <c:pt idx="88" formatCode="_-* #,##0\ _€_-;\-* #,##0\ _€_-;_-* &quot;-&quot;??\ _€_-;_-@_-">
                  <c:v>12816.134459035753</c:v>
                </c:pt>
                <c:pt idx="89" formatCode="_-* #,##0\ _€_-;\-* #,##0\ _€_-;_-* &quot;-&quot;??\ _€_-;_-@_-">
                  <c:v>13056.679816526206</c:v>
                </c:pt>
                <c:pt idx="90" formatCode="_-* #,##0\ _€_-;\-* #,##0\ _€_-;_-* &quot;-&quot;??\ _€_-;_-@_-">
                  <c:v>13314.602648567892</c:v>
                </c:pt>
                <c:pt idx="91" formatCode="_-* #,##0\ _€_-;\-* #,##0\ _€_-;_-* &quot;-&quot;??\ _€_-;_-@_-">
                  <c:v>13496.36087492825</c:v>
                </c:pt>
                <c:pt idx="92" formatCode="_-* #,##0\ _€_-;\-* #,##0\ _€_-;_-* &quot;-&quot;??\ _€_-;_-@_-">
                  <c:v>13256.289319349844</c:v>
                </c:pt>
                <c:pt idx="93" formatCode="_-* #,##0\ _€_-;\-* #,##0\ _€_-;_-* &quot;-&quot;??\ _€_-;_-@_-">
                  <c:v>13001.324499232425</c:v>
                </c:pt>
                <c:pt idx="94" formatCode="_-* #,##0\ _€_-;\-* #,##0\ _€_-;_-* &quot;-&quot;??\ _€_-;_-@_-">
                  <c:v>13045.088514439391</c:v>
                </c:pt>
                <c:pt idx="95" formatCode="_-* #,##0\ _€_-;\-* #,##0\ _€_-;_-* &quot;-&quot;??\ _€_-;_-@_-">
                  <c:v>12998.3654336045</c:v>
                </c:pt>
                <c:pt idx="96" formatCode="_-* #,##0\ _€_-;\-* #,##0\ _€_-;_-* &quot;-&quot;??\ _€_-;_-@_-">
                  <c:v>13131.94138037441</c:v>
                </c:pt>
                <c:pt idx="97" formatCode="_-* #,##0\ _€_-;\-* #,##0\ _€_-;_-* &quot;-&quot;??\ _€_-;_-@_-">
                  <c:v>13430.994627723037</c:v>
                </c:pt>
                <c:pt idx="98" formatCode="_-* #,##0\ _€_-;\-* #,##0\ _€_-;_-* &quot;-&quot;??\ _€_-;_-@_-">
                  <c:v>12717.382962053578</c:v>
                </c:pt>
                <c:pt idx="99" formatCode="_-* #,##0\ _€_-;\-* #,##0\ _€_-;_-* &quot;-&quot;??\ _€_-;_-@_-">
                  <c:v>12010.200589080114</c:v>
                </c:pt>
                <c:pt idx="100" formatCode="_-* #,##0\ _€_-;\-* #,##0\ _€_-;_-* &quot;-&quot;??\ _€_-;_-@_-">
                  <c:v>11831.28642294135</c:v>
                </c:pt>
                <c:pt idx="101" formatCode="_-* #,##0\ _€_-;\-* #,##0\ _€_-;_-* &quot;-&quot;??\ _€_-;_-@_-">
                  <c:v>11763.456921560994</c:v>
                </c:pt>
                <c:pt idx="102" formatCode="_-* #,##0\ _€_-;\-* #,##0\ _€_-;_-* &quot;-&quot;??\ _€_-;_-@_-">
                  <c:v>11706.772043761164</c:v>
                </c:pt>
                <c:pt idx="103" formatCode="_-* #,##0\ _€_-;\-* #,##0\ _€_-;_-* &quot;-&quot;??\ _€_-;_-@_-">
                  <c:v>12144.84515273027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0"/>
          <c:order val="1"/>
          <c:tx>
            <c:v>Bottom 50% France</c:v>
          </c:tx>
          <c:spPr>
            <a:ln w="31750"/>
          </c:spPr>
          <c:marker>
            <c:symbol val="diamond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DataFigures!$BJ$22:$BJ$127</c:f>
              <c:numCache>
                <c:formatCode>0</c:formatCode>
                <c:ptCount val="106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</c:numCache>
            </c:numRef>
          </c:cat>
          <c:val>
            <c:numRef>
              <c:f>Feuil2!$E$13:$E$118</c:f>
              <c:numCache>
                <c:formatCode>_-* #,##0\ _€_-;\-* #,##0\ _€_-;_-* "-"??\ _€_-;_-@_-</c:formatCode>
                <c:ptCount val="106"/>
                <c:pt idx="0">
                  <c:v>1563.1029339075146</c:v>
                </c:pt>
                <c:pt idx="5">
                  <c:v>1602.6801818405982</c:v>
                </c:pt>
                <c:pt idx="6">
                  <c:v>1819.4711500653279</c:v>
                </c:pt>
                <c:pt idx="7">
                  <c:v>1808.6008578486267</c:v>
                </c:pt>
                <c:pt idx="8">
                  <c:v>1677.9168857979705</c:v>
                </c:pt>
                <c:pt idx="9">
                  <c:v>1779.6545930246068</c:v>
                </c:pt>
                <c:pt idx="10">
                  <c:v>1875.6076874317664</c:v>
                </c:pt>
                <c:pt idx="11">
                  <c:v>2201.6160072210141</c:v>
                </c:pt>
                <c:pt idx="12">
                  <c:v>2383.7568300903126</c:v>
                </c:pt>
                <c:pt idx="13">
                  <c:v>2331.5425328040301</c:v>
                </c:pt>
                <c:pt idx="14">
                  <c:v>2418.3121569341197</c:v>
                </c:pt>
                <c:pt idx="15">
                  <c:v>2516.9459320148676</c:v>
                </c:pt>
                <c:pt idx="16">
                  <c:v>2484.6865816043119</c:v>
                </c:pt>
                <c:pt idx="17">
                  <c:v>2365.4353877213771</c:v>
                </c:pt>
                <c:pt idx="18">
                  <c:v>2568.371018594496</c:v>
                </c:pt>
                <c:pt idx="19">
                  <c:v>2652.6742969718493</c:v>
                </c:pt>
                <c:pt idx="20">
                  <c:v>2614.4153214709445</c:v>
                </c:pt>
                <c:pt idx="21">
                  <c:v>2471.8827728979395</c:v>
                </c:pt>
                <c:pt idx="22">
                  <c:v>2197.4957754599473</c:v>
                </c:pt>
                <c:pt idx="23">
                  <c:v>2127.6767689264821</c:v>
                </c:pt>
                <c:pt idx="24">
                  <c:v>2010.0447943308147</c:v>
                </c:pt>
                <c:pt idx="25">
                  <c:v>2097.5921607739024</c:v>
                </c:pt>
                <c:pt idx="26">
                  <c:v>2387.0077517058517</c:v>
                </c:pt>
                <c:pt idx="27">
                  <c:v>2330.0124262544859</c:v>
                </c:pt>
                <c:pt idx="28">
                  <c:v>2418.9330919072472</c:v>
                </c:pt>
                <c:pt idx="29">
                  <c:v>3014.4066367170353</c:v>
                </c:pt>
                <c:pt idx="30">
                  <c:v>1999.3251052391356</c:v>
                </c:pt>
                <c:pt idx="31">
                  <c:v>2042.6232482425817</c:v>
                </c:pt>
                <c:pt idx="32">
                  <c:v>2104.8658286615173</c:v>
                </c:pt>
                <c:pt idx="33">
                  <c:v>1995.1027351695695</c:v>
                </c:pt>
                <c:pt idx="34">
                  <c:v>1869.745816850063</c:v>
                </c:pt>
                <c:pt idx="35">
                  <c:v>2387.1857805147083</c:v>
                </c:pt>
                <c:pt idx="36">
                  <c:v>2920.6004738895394</c:v>
                </c:pt>
                <c:pt idx="37">
                  <c:v>2812.2221909452114</c:v>
                </c:pt>
                <c:pt idx="38">
                  <c:v>3251.4108697572869</c:v>
                </c:pt>
                <c:pt idx="39">
                  <c:v>3496.5064992602306</c:v>
                </c:pt>
                <c:pt idx="40">
                  <c:v>3746.1272128887917</c:v>
                </c:pt>
                <c:pt idx="41">
                  <c:v>3803.6093045125945</c:v>
                </c:pt>
                <c:pt idx="42">
                  <c:v>3841.4291393785638</c:v>
                </c:pt>
                <c:pt idx="43">
                  <c:v>3974.4919921849305</c:v>
                </c:pt>
                <c:pt idx="44">
                  <c:v>4070.6262114438791</c:v>
                </c:pt>
                <c:pt idx="45">
                  <c:v>4168.8741304338428</c:v>
                </c:pt>
                <c:pt idx="46">
                  <c:v>4349.3376136413954</c:v>
                </c:pt>
                <c:pt idx="47">
                  <c:v>4481.5311884992961</c:v>
                </c:pt>
                <c:pt idx="48">
                  <c:v>4587.3003518404839</c:v>
                </c:pt>
                <c:pt idx="49">
                  <c:v>4490.5200231291983</c:v>
                </c:pt>
                <c:pt idx="50">
                  <c:v>4766.2035324169256</c:v>
                </c:pt>
                <c:pt idx="51">
                  <c:v>4921.9539658403273</c:v>
                </c:pt>
                <c:pt idx="52">
                  <c:v>5266.3368309413909</c:v>
                </c:pt>
                <c:pt idx="53">
                  <c:v>5347.8936218429062</c:v>
                </c:pt>
                <c:pt idx="54">
                  <c:v>5670.156592854898</c:v>
                </c:pt>
                <c:pt idx="55">
                  <c:v>5716.8747564857485</c:v>
                </c:pt>
                <c:pt idx="56">
                  <c:v>6037.4826535259681</c:v>
                </c:pt>
                <c:pt idx="57">
                  <c:v>6207.0662294920285</c:v>
                </c:pt>
                <c:pt idx="58">
                  <c:v>6626.4323378622466</c:v>
                </c:pt>
                <c:pt idx="59">
                  <c:v>7169.7710973452704</c:v>
                </c:pt>
                <c:pt idx="60">
                  <c:v>7665.4141454474857</c:v>
                </c:pt>
                <c:pt idx="61">
                  <c:v>8122.30300394594</c:v>
                </c:pt>
                <c:pt idx="62">
                  <c:v>8733.5449008552278</c:v>
                </c:pt>
                <c:pt idx="63">
                  <c:v>9103.5804386378477</c:v>
                </c:pt>
                <c:pt idx="64">
                  <c:v>9645.4840603511093</c:v>
                </c:pt>
                <c:pt idx="65">
                  <c:v>9619.1497923342286</c:v>
                </c:pt>
                <c:pt idx="66">
                  <c:v>9983.1129508827271</c:v>
                </c:pt>
                <c:pt idx="67">
                  <c:v>10658.087205517513</c:v>
                </c:pt>
                <c:pt idx="68">
                  <c:v>11159.084438084932</c:v>
                </c:pt>
                <c:pt idx="69">
                  <c:v>11464.042251233266</c:v>
                </c:pt>
                <c:pt idx="70">
                  <c:v>11648.221418668447</c:v>
                </c:pt>
                <c:pt idx="71">
                  <c:v>11639.95449301356</c:v>
                </c:pt>
                <c:pt idx="72">
                  <c:v>11870.4614059953</c:v>
                </c:pt>
                <c:pt idx="73">
                  <c:v>11460.508252880922</c:v>
                </c:pt>
                <c:pt idx="74">
                  <c:v>11617.137389300535</c:v>
                </c:pt>
                <c:pt idx="75">
                  <c:v>11529.862089279954</c:v>
                </c:pt>
                <c:pt idx="76">
                  <c:v>11583.444926781509</c:v>
                </c:pt>
                <c:pt idx="77">
                  <c:v>11627.854337530134</c:v>
                </c:pt>
                <c:pt idx="78">
                  <c:v>11814.880499495963</c:v>
                </c:pt>
                <c:pt idx="79">
                  <c:v>12062.239421177901</c:v>
                </c:pt>
                <c:pt idx="80">
                  <c:v>12238.572844587467</c:v>
                </c:pt>
                <c:pt idx="81">
                  <c:v>12331.241246893353</c:v>
                </c:pt>
                <c:pt idx="82">
                  <c:v>12447.719989278094</c:v>
                </c:pt>
                <c:pt idx="83">
                  <c:v>11992.542602660493</c:v>
                </c:pt>
                <c:pt idx="84">
                  <c:v>12136.581700385595</c:v>
                </c:pt>
                <c:pt idx="85">
                  <c:v>12220.60436321122</c:v>
                </c:pt>
                <c:pt idx="86">
                  <c:v>12673.674959360011</c:v>
                </c:pt>
                <c:pt idx="87">
                  <c:v>12935.524911963141</c:v>
                </c:pt>
                <c:pt idx="88">
                  <c:v>13426.166690748754</c:v>
                </c:pt>
                <c:pt idx="89">
                  <c:v>13979.430633943439</c:v>
                </c:pt>
                <c:pt idx="90">
                  <c:v>14482.331206332208</c:v>
                </c:pt>
                <c:pt idx="91">
                  <c:v>14593.856554919797</c:v>
                </c:pt>
                <c:pt idx="92">
                  <c:v>14892.100345316736</c:v>
                </c:pt>
                <c:pt idx="93">
                  <c:v>14999.52941881191</c:v>
                </c:pt>
                <c:pt idx="94">
                  <c:v>15215.598507153703</c:v>
                </c:pt>
                <c:pt idx="95">
                  <c:v>15426.849327252035</c:v>
                </c:pt>
                <c:pt idx="96">
                  <c:v>15692.307429734599</c:v>
                </c:pt>
                <c:pt idx="97">
                  <c:v>15739.157638537381</c:v>
                </c:pt>
                <c:pt idx="98">
                  <c:v>15690.654337519347</c:v>
                </c:pt>
                <c:pt idx="99">
                  <c:v>15489.230127436471</c:v>
                </c:pt>
                <c:pt idx="100">
                  <c:v>15465.562935938593</c:v>
                </c:pt>
                <c:pt idx="101">
                  <c:v>15397.100908727531</c:v>
                </c:pt>
                <c:pt idx="102">
                  <c:v>15391.774009878889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047-4EB8-A96F-67ED6EFA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1904"/>
        <c:axId val="47546368"/>
      </c:lineChart>
      <c:catAx>
        <c:axId val="47531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54636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7546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531904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38006942680552031"/>
          <c:y val="0.10176096453373346"/>
          <c:w val="0.21420746319753509"/>
          <c:h val="0.140107731053011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aseline="0"/>
              <a:t>Figure 2: Top 10% income share, France 1900-2013: long-run fall in inequality </a:t>
            </a:r>
          </a:p>
        </c:rich>
      </c:tx>
      <c:layout>
        <c:manualLayout>
          <c:xMode val="edge"/>
          <c:yMode val="edge"/>
          <c:x val="0.145524994506881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720020429285E-2"/>
          <c:y val="6.1129095793885799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10%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33-4A32-A0B8-49369DCB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55520"/>
        <c:axId val="106957824"/>
      </c:lineChart>
      <c:catAx>
        <c:axId val="106955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695782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06957824"/>
        <c:scaling>
          <c:orientation val="minMax"/>
          <c:max val="0.55000000000000004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6955520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Top 10% income share, France 1900-2013: long-run fall in inequality </a:t>
            </a:r>
          </a:p>
        </c:rich>
      </c:tx>
      <c:layout>
        <c:manualLayout>
          <c:xMode val="edge"/>
          <c:yMode val="edge"/>
          <c:x val="0.1413600891861761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lineChart>
        <c:grouping val="standard"/>
        <c:varyColors val="0"/>
        <c:ser>
          <c:idx val="2"/>
          <c:order val="0"/>
          <c:tx>
            <c:v>Top 10%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D5C-4765-918A-3E7D7A9FC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93120"/>
        <c:axId val="107895424"/>
      </c:lineChart>
      <c:catAx>
        <c:axId val="107893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89542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07895424"/>
        <c:scaling>
          <c:orientation val="minMax"/>
          <c:max val="0.55000000000000004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893120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aseline="0"/>
              <a:t>Figure 3: Income shares in France 1900-2013: rise of lower and middle classes </a:t>
            </a:r>
          </a:p>
        </c:rich>
      </c:tx>
      <c:layout>
        <c:manualLayout>
          <c:xMode val="edge"/>
          <c:yMode val="edge"/>
          <c:x val="0.1460423170308706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330212694985001"/>
          <c:h val="0.81003332408652173"/>
        </c:manualLayout>
      </c:layout>
      <c:lineChart>
        <c:grouping val="standard"/>
        <c:varyColors val="0"/>
        <c:ser>
          <c:idx val="2"/>
          <c:order val="0"/>
          <c:tx>
            <c:v>Top 10%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0.49835765361785889</c:v>
              </c:pt>
              <c:pt idx="10">
                <c:v>0.51516216993331909</c:v>
              </c:pt>
              <c:pt idx="15">
                <c:v>0.47789150476455688</c:v>
              </c:pt>
              <c:pt idx="16">
                <c:v>0.5000728964805603</c:v>
              </c:pt>
              <c:pt idx="17">
                <c:v>0.49264511466026306</c:v>
              </c:pt>
              <c:pt idx="18">
                <c:v>0.46339496970176697</c:v>
              </c:pt>
              <c:pt idx="19">
                <c:v>0.47216060757637024</c:v>
              </c:pt>
              <c:pt idx="20">
                <c:v>0.46171119809150696</c:v>
              </c:pt>
              <c:pt idx="21">
                <c:v>0.44891873002052307</c:v>
              </c:pt>
              <c:pt idx="22">
                <c:v>0.46414044499397278</c:v>
              </c:pt>
              <c:pt idx="23">
                <c:v>0.48227185010910034</c:v>
              </c:pt>
              <c:pt idx="24">
                <c:v>0.46355962753295898</c:v>
              </c:pt>
              <c:pt idx="25">
                <c:v>0.45647567510604858</c:v>
              </c:pt>
              <c:pt idx="26">
                <c:v>0.44836485385894775</c:v>
              </c:pt>
              <c:pt idx="27">
                <c:v>0.46268936991691589</c:v>
              </c:pt>
              <c:pt idx="28">
                <c:v>0.46273127198219299</c:v>
              </c:pt>
              <c:pt idx="29">
                <c:v>0.44917073845863342</c:v>
              </c:pt>
              <c:pt idx="30">
                <c:v>0.42655006051063538</c:v>
              </c:pt>
              <c:pt idx="31">
                <c:v>0.42482703924179077</c:v>
              </c:pt>
              <c:pt idx="32">
                <c:v>0.44769152998924255</c:v>
              </c:pt>
              <c:pt idx="33">
                <c:v>0.46641415357589722</c:v>
              </c:pt>
              <c:pt idx="34">
                <c:v>0.47245445847511292</c:v>
              </c:pt>
              <c:pt idx="35">
                <c:v>0.48250019550323486</c:v>
              </c:pt>
              <c:pt idx="36">
                <c:v>0.45548292994499207</c:v>
              </c:pt>
              <c:pt idx="37">
                <c:v>0.44855070114135742</c:v>
              </c:pt>
              <c:pt idx="38">
                <c:v>0.43643784523010254</c:v>
              </c:pt>
              <c:pt idx="39">
                <c:v>0.40875500440597534</c:v>
              </c:pt>
              <c:pt idx="40">
                <c:v>0.4191022515296936</c:v>
              </c:pt>
              <c:pt idx="41">
                <c:v>0.40780439972877502</c:v>
              </c:pt>
              <c:pt idx="42">
                <c:v>0.37911558151245117</c:v>
              </c:pt>
              <c:pt idx="43">
                <c:v>0.3440110981464386</c:v>
              </c:pt>
              <c:pt idx="44">
                <c:v>0.31973662972450256</c:v>
              </c:pt>
              <c:pt idx="45">
                <c:v>0.30798494815826416</c:v>
              </c:pt>
              <c:pt idx="46">
                <c:v>0.34163081645965576</c:v>
              </c:pt>
              <c:pt idx="47">
                <c:v>0.35302260518074036</c:v>
              </c:pt>
              <c:pt idx="48">
                <c:v>0.3353334367275238</c:v>
              </c:pt>
              <c:pt idx="49">
                <c:v>0.33676746487617493</c:v>
              </c:pt>
              <c:pt idx="50">
                <c:v>0.33639621734619141</c:v>
              </c:pt>
              <c:pt idx="51">
                <c:v>0.34570753574371338</c:v>
              </c:pt>
              <c:pt idx="52">
                <c:v>0.35169312357902527</c:v>
              </c:pt>
              <c:pt idx="53">
                <c:v>0.34916535019874573</c:v>
              </c:pt>
              <c:pt idx="54">
                <c:v>0.35602730512619019</c:v>
              </c:pt>
              <c:pt idx="55">
                <c:v>0.36318758130073547</c:v>
              </c:pt>
              <c:pt idx="56">
                <c:v>0.35905659198760986</c:v>
              </c:pt>
              <c:pt idx="57">
                <c:v>0.36453136801719666</c:v>
              </c:pt>
              <c:pt idx="58">
                <c:v>0.35445719957351685</c:v>
              </c:pt>
              <c:pt idx="59">
                <c:v>0.37545871734619141</c:v>
              </c:pt>
              <c:pt idx="60">
                <c:v>0.37709328532218933</c:v>
              </c:pt>
              <c:pt idx="61">
                <c:v>0.38179731369018555</c:v>
              </c:pt>
              <c:pt idx="62">
                <c:v>0.37026607990264893</c:v>
              </c:pt>
              <c:pt idx="63">
                <c:v>0.37105217576026917</c:v>
              </c:pt>
              <c:pt idx="64">
                <c:v>0.37572166323661804</c:v>
              </c:pt>
              <c:pt idx="65">
                <c:v>0.38037815690040588</c:v>
              </c:pt>
              <c:pt idx="66">
                <c:v>0.37046769261360168</c:v>
              </c:pt>
              <c:pt idx="67">
                <c:v>0.36907988786697388</c:v>
              </c:pt>
              <c:pt idx="68">
                <c:v>0.35577982664108276</c:v>
              </c:pt>
              <c:pt idx="69">
                <c:v>0.34693184494972229</c:v>
              </c:pt>
              <c:pt idx="70">
                <c:v>0.34210222959518433</c:v>
              </c:pt>
              <c:pt idx="71">
                <c:v>0.34018602967262268</c:v>
              </c:pt>
              <c:pt idx="72">
                <c:v>0.33615595102310181</c:v>
              </c:pt>
              <c:pt idx="73">
                <c:v>0.34136134386062622</c:v>
              </c:pt>
              <c:pt idx="74">
                <c:v>0.33295139670372009</c:v>
              </c:pt>
              <c:pt idx="75">
                <c:v>0.33273038268089294</c:v>
              </c:pt>
              <c:pt idx="76">
                <c:v>0.33025664091110229</c:v>
              </c:pt>
              <c:pt idx="77">
                <c:v>0.31419423222541809</c:v>
              </c:pt>
              <c:pt idx="78">
                <c:v>0.31139469146728516</c:v>
              </c:pt>
              <c:pt idx="79">
                <c:v>0.31570827960968018</c:v>
              </c:pt>
              <c:pt idx="80">
                <c:v>0.30988854169845581</c:v>
              </c:pt>
              <c:pt idx="81">
                <c:v>0.30689170956611633</c:v>
              </c:pt>
              <c:pt idx="82">
                <c:v>0.29945990443229675</c:v>
              </c:pt>
              <c:pt idx="83">
                <c:v>0.30169790983200073</c:v>
              </c:pt>
              <c:pt idx="84">
                <c:v>0.30325156450271606</c:v>
              </c:pt>
              <c:pt idx="85">
                <c:v>0.31094852089881897</c:v>
              </c:pt>
              <c:pt idx="86">
                <c:v>0.31957146525382996</c:v>
              </c:pt>
              <c:pt idx="87">
                <c:v>0.32832926511764526</c:v>
              </c:pt>
              <c:pt idx="88">
                <c:v>0.33563140034675598</c:v>
              </c:pt>
              <c:pt idx="89">
                <c:v>0.33691000938415527</c:v>
              </c:pt>
              <c:pt idx="90">
                <c:v>0.33329480886459351</c:v>
              </c:pt>
              <c:pt idx="91">
                <c:v>0.33192923665046692</c:v>
              </c:pt>
              <c:pt idx="92">
                <c:v>0.32683458924293518</c:v>
              </c:pt>
              <c:pt idx="93">
                <c:v>0.32972455024719238</c:v>
              </c:pt>
              <c:pt idx="94">
                <c:v>0.32811620831489563</c:v>
              </c:pt>
              <c:pt idx="95">
                <c:v>0.32589352130889893</c:v>
              </c:pt>
              <c:pt idx="96">
                <c:v>0.33022633194923401</c:v>
              </c:pt>
              <c:pt idx="97">
                <c:v>0.33334729075431824</c:v>
              </c:pt>
              <c:pt idx="98">
                <c:v>0.33585852384567261</c:v>
              </c:pt>
              <c:pt idx="99">
                <c:v>0.33646884560585022</c:v>
              </c:pt>
              <c:pt idx="100">
                <c:v>0.34058529138565063</c:v>
              </c:pt>
              <c:pt idx="101">
                <c:v>0.34340500831604004</c:v>
              </c:pt>
              <c:pt idx="102">
                <c:v>0.33623400330543518</c:v>
              </c:pt>
              <c:pt idx="103">
                <c:v>0.3360389769077301</c:v>
              </c:pt>
              <c:pt idx="104">
                <c:v>0.33907976746559143</c:v>
              </c:pt>
              <c:pt idx="105">
                <c:v>0.33678248524665833</c:v>
              </c:pt>
              <c:pt idx="106">
                <c:v>0.33721807599067688</c:v>
              </c:pt>
              <c:pt idx="107">
                <c:v>0.34601250290870667</c:v>
              </c:pt>
              <c:pt idx="108">
                <c:v>0.34257248044013977</c:v>
              </c:pt>
              <c:pt idx="109">
                <c:v>0.3235701322555542</c:v>
              </c:pt>
              <c:pt idx="110">
                <c:v>0.32657784223556519</c:v>
              </c:pt>
              <c:pt idx="111">
                <c:v>0.33654263615608215</c:v>
              </c:pt>
              <c:pt idx="112">
                <c:v>0.32960525155067444</c:v>
              </c:pt>
              <c:pt idx="113">
                <c:v>0.3229275643825531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E3-4BFA-AEF7-105E18AE8FB1}"/>
            </c:ext>
          </c:extLst>
        </c:ser>
        <c:ser>
          <c:idx val="3"/>
          <c:order val="1"/>
          <c:tx>
            <c:v>Middle 40%</c:v>
          </c:tx>
          <c:spPr>
            <a:ln w="34925">
              <a:solidFill>
                <a:schemeClr val="accent5"/>
              </a:solidFill>
            </a:ln>
          </c:spPr>
          <c:marker>
            <c:symbol val="x"/>
            <c:size val="5"/>
            <c:spPr>
              <a:solidFill>
                <a:schemeClr val="accent5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0.35476189851760864</c:v>
              </c:pt>
              <c:pt idx="10">
                <c:v>0.3422570526599884</c:v>
              </c:pt>
              <c:pt idx="15">
                <c:v>0.36256527900695801</c:v>
              </c:pt>
              <c:pt idx="16">
                <c:v>0.34000080823898315</c:v>
              </c:pt>
              <c:pt idx="17">
                <c:v>0.34676897525787354</c:v>
              </c:pt>
              <c:pt idx="18">
                <c:v>0.3666529655456543</c:v>
              </c:pt>
              <c:pt idx="19">
                <c:v>0.35835999250411987</c:v>
              </c:pt>
              <c:pt idx="20">
                <c:v>0.36526942253112793</c:v>
              </c:pt>
              <c:pt idx="21">
                <c:v>0.3744889497756958</c:v>
              </c:pt>
              <c:pt idx="22">
                <c:v>0.36323624849319458</c:v>
              </c:pt>
              <c:pt idx="23">
                <c:v>0.35024949908256531</c:v>
              </c:pt>
              <c:pt idx="24">
                <c:v>0.36231851577758789</c:v>
              </c:pt>
              <c:pt idx="25">
                <c:v>0.36582893133163452</c:v>
              </c:pt>
              <c:pt idx="26">
                <c:v>0.3673553466796875</c:v>
              </c:pt>
              <c:pt idx="27">
                <c:v>0.35797196626663208</c:v>
              </c:pt>
              <c:pt idx="28">
                <c:v>0.35719132423400879</c:v>
              </c:pt>
              <c:pt idx="29">
                <c:v>0.36580809950828552</c:v>
              </c:pt>
              <c:pt idx="30">
                <c:v>0.38180428743362427</c:v>
              </c:pt>
              <c:pt idx="31">
                <c:v>0.38619139790534973</c:v>
              </c:pt>
              <c:pt idx="32">
                <c:v>0.37839993834495544</c:v>
              </c:pt>
              <c:pt idx="33">
                <c:v>0.36606317758560181</c:v>
              </c:pt>
              <c:pt idx="34">
                <c:v>0.36105147004127502</c:v>
              </c:pt>
              <c:pt idx="35">
                <c:v>0.35520422458648682</c:v>
              </c:pt>
              <c:pt idx="36">
                <c:v>0.37045791745185852</c:v>
              </c:pt>
              <c:pt idx="37">
                <c:v>0.3750309944152832</c:v>
              </c:pt>
              <c:pt idx="38">
                <c:v>0.38340634107589722</c:v>
              </c:pt>
              <c:pt idx="39">
                <c:v>0.39776688814163208</c:v>
              </c:pt>
              <c:pt idx="40">
                <c:v>0.39127901196479797</c:v>
              </c:pt>
              <c:pt idx="41">
                <c:v>0.39973455667495728</c:v>
              </c:pt>
              <c:pt idx="42">
                <c:v>0.41432124376296997</c:v>
              </c:pt>
              <c:pt idx="43">
                <c:v>0.43516212701797485</c:v>
              </c:pt>
              <c:pt idx="44">
                <c:v>0.44835835695266724</c:v>
              </c:pt>
              <c:pt idx="45">
                <c:v>0.45945405960083008</c:v>
              </c:pt>
              <c:pt idx="46">
                <c:v>0.44258418679237366</c:v>
              </c:pt>
              <c:pt idx="47">
                <c:v>0.43770319223403931</c:v>
              </c:pt>
              <c:pt idx="48">
                <c:v>0.45006716251373291</c:v>
              </c:pt>
              <c:pt idx="49">
                <c:v>0.44812017679214478</c:v>
              </c:pt>
              <c:pt idx="50">
                <c:v>0.44885104894638062</c:v>
              </c:pt>
              <c:pt idx="51">
                <c:v>0.4464002251625061</c:v>
              </c:pt>
              <c:pt idx="52">
                <c:v>0.44344717264175415</c:v>
              </c:pt>
              <c:pt idx="53">
                <c:v>0.44474023580551147</c:v>
              </c:pt>
              <c:pt idx="54">
                <c:v>0.44296714663505554</c:v>
              </c:pt>
              <c:pt idx="55">
                <c:v>0.44030246138572693</c:v>
              </c:pt>
              <c:pt idx="56">
                <c:v>0.44406282901763916</c:v>
              </c:pt>
              <c:pt idx="57">
                <c:v>0.44205319881439209</c:v>
              </c:pt>
              <c:pt idx="58">
                <c:v>0.45128321647644043</c:v>
              </c:pt>
              <c:pt idx="59">
                <c:v>0.43781626224517822</c:v>
              </c:pt>
              <c:pt idx="60">
                <c:v>0.43802797794342041</c:v>
              </c:pt>
              <c:pt idx="61">
                <c:v>0.43520817160606384</c:v>
              </c:pt>
              <c:pt idx="62">
                <c:v>0.44582131505012512</c:v>
              </c:pt>
              <c:pt idx="63">
                <c:v>0.44941866397857666</c:v>
              </c:pt>
              <c:pt idx="64">
                <c:v>0.44453719258308411</c:v>
              </c:pt>
              <c:pt idx="65">
                <c:v>0.44525992870330811</c:v>
              </c:pt>
              <c:pt idx="66">
                <c:v>0.45337375998497009</c:v>
              </c:pt>
              <c:pt idx="67">
                <c:v>0.45593595504760742</c:v>
              </c:pt>
              <c:pt idx="68">
                <c:v>0.4625471830368042</c:v>
              </c:pt>
              <c:pt idx="69">
                <c:v>0.46698892116546631</c:v>
              </c:pt>
              <c:pt idx="70">
                <c:v>0.46774047613143921</c:v>
              </c:pt>
              <c:pt idx="71">
                <c:v>0.46600586175918579</c:v>
              </c:pt>
              <c:pt idx="72">
                <c:v>0.46191111207008362</c:v>
              </c:pt>
              <c:pt idx="73">
                <c:v>0.4579194188117981</c:v>
              </c:pt>
              <c:pt idx="74">
                <c:v>0.46037271618843079</c:v>
              </c:pt>
              <c:pt idx="75">
                <c:v>0.45724004507064819</c:v>
              </c:pt>
              <c:pt idx="76">
                <c:v>0.45922043919563293</c:v>
              </c:pt>
              <c:pt idx="77">
                <c:v>0.46570879220962524</c:v>
              </c:pt>
              <c:pt idx="78">
                <c:v>0.464863121509552</c:v>
              </c:pt>
              <c:pt idx="79">
                <c:v>0.46043896675109863</c:v>
              </c:pt>
              <c:pt idx="80">
                <c:v>0.46302664279937744</c:v>
              </c:pt>
              <c:pt idx="81">
                <c:v>0.46537691354751587</c:v>
              </c:pt>
              <c:pt idx="82">
                <c:v>0.47028809785842896</c:v>
              </c:pt>
              <c:pt idx="83">
                <c:v>0.47516947984695435</c:v>
              </c:pt>
              <c:pt idx="84">
                <c:v>0.47144216299057007</c:v>
              </c:pt>
              <c:pt idx="85">
                <c:v>0.46836894750595093</c:v>
              </c:pt>
              <c:pt idx="86">
                <c:v>0.4635772705078125</c:v>
              </c:pt>
              <c:pt idx="87">
                <c:v>0.457955002784729</c:v>
              </c:pt>
              <c:pt idx="88">
                <c:v>0.45507001876831055</c:v>
              </c:pt>
              <c:pt idx="89">
                <c:v>0.4558250904083252</c:v>
              </c:pt>
              <c:pt idx="90">
                <c:v>0.45986461639404297</c:v>
              </c:pt>
              <c:pt idx="91">
                <c:v>0.45826071500778198</c:v>
              </c:pt>
              <c:pt idx="92">
                <c:v>0.46312004327774048</c:v>
              </c:pt>
              <c:pt idx="93">
                <c:v>0.46444433927536011</c:v>
              </c:pt>
              <c:pt idx="94">
                <c:v>0.46650296449661255</c:v>
              </c:pt>
              <c:pt idx="95">
                <c:v>0.47053235769271851</c:v>
              </c:pt>
              <c:pt idx="96">
                <c:v>0.46162933111190796</c:v>
              </c:pt>
              <c:pt idx="97">
                <c:v>0.45913326740264893</c:v>
              </c:pt>
              <c:pt idx="98">
                <c:v>0.45568543672561646</c:v>
              </c:pt>
              <c:pt idx="99">
                <c:v>0.45405396819114685</c:v>
              </c:pt>
              <c:pt idx="100">
                <c:v>0.4480341374874115</c:v>
              </c:pt>
              <c:pt idx="101">
                <c:v>0.44500970840454102</c:v>
              </c:pt>
              <c:pt idx="102">
                <c:v>0.44573861360549927</c:v>
              </c:pt>
              <c:pt idx="103">
                <c:v>0.44430023431777954</c:v>
              </c:pt>
              <c:pt idx="104">
                <c:v>0.44274455308914185</c:v>
              </c:pt>
              <c:pt idx="105">
                <c:v>0.44395363330841064</c:v>
              </c:pt>
              <c:pt idx="106">
                <c:v>0.44326183199882507</c:v>
              </c:pt>
              <c:pt idx="107">
                <c:v>0.43709909915924072</c:v>
              </c:pt>
              <c:pt idx="108">
                <c:v>0.43868345022201538</c:v>
              </c:pt>
              <c:pt idx="109">
                <c:v>0.44964790344238281</c:v>
              </c:pt>
              <c:pt idx="110">
                <c:v>0.45117846131324768</c:v>
              </c:pt>
              <c:pt idx="111">
                <c:v>0.44512301683425903</c:v>
              </c:pt>
              <c:pt idx="112">
                <c:v>0.44838261604309082</c:v>
              </c:pt>
              <c:pt idx="113">
                <c:v>0.45197814702987671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E3-4BFA-AEF7-105E18AE8FB1}"/>
            </c:ext>
          </c:extLst>
        </c:ser>
        <c:ser>
          <c:idx val="4"/>
          <c:order val="2"/>
          <c:tx>
            <c:v>Bottom 50%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Lit>
              <c:formatCode>General</c:formatCode>
              <c:ptCount val="116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  <c:pt idx="111">
                <c:v>2011</c:v>
              </c:pt>
              <c:pt idx="112">
                <c:v>2012</c:v>
              </c:pt>
              <c:pt idx="113">
                <c:v>2013</c:v>
              </c:pt>
              <c:pt idx="114">
                <c:v>2014</c:v>
              </c:pt>
              <c:pt idx="115">
                <c:v>2015</c:v>
              </c:pt>
            </c:numLit>
          </c:cat>
          <c:val>
            <c:numLit>
              <c:formatCode>General</c:formatCode>
              <c:ptCount val="116"/>
              <c:pt idx="0">
                <c:v>0.14688046276569366</c:v>
              </c:pt>
              <c:pt idx="10">
                <c:v>0.1425807774066925</c:v>
              </c:pt>
              <c:pt idx="15">
                <c:v>0.15954321622848511</c:v>
              </c:pt>
              <c:pt idx="16">
                <c:v>0.15992629528045654</c:v>
              </c:pt>
              <c:pt idx="17">
                <c:v>0.16058589518070221</c:v>
              </c:pt>
              <c:pt idx="18">
                <c:v>0.16995207965373993</c:v>
              </c:pt>
              <c:pt idx="19">
                <c:v>0.16947938501834869</c:v>
              </c:pt>
              <c:pt idx="20">
                <c:v>0.17301936447620392</c:v>
              </c:pt>
              <c:pt idx="21">
                <c:v>0.17659233510494232</c:v>
              </c:pt>
              <c:pt idx="22">
                <c:v>0.17262332141399384</c:v>
              </c:pt>
              <c:pt idx="23">
                <c:v>0.16747865080833435</c:v>
              </c:pt>
              <c:pt idx="24">
                <c:v>0.17412185668945313</c:v>
              </c:pt>
              <c:pt idx="25">
                <c:v>0.17769539356231689</c:v>
              </c:pt>
              <c:pt idx="26">
                <c:v>0.18427981436252594</c:v>
              </c:pt>
              <c:pt idx="27">
                <c:v>0.17933864891529083</c:v>
              </c:pt>
              <c:pt idx="28">
                <c:v>0.18007741868495941</c:v>
              </c:pt>
              <c:pt idx="29">
                <c:v>0.18502116203308105</c:v>
              </c:pt>
              <c:pt idx="30">
                <c:v>0.19164566695690155</c:v>
              </c:pt>
              <c:pt idx="31">
                <c:v>0.1889815628528595</c:v>
              </c:pt>
              <c:pt idx="32">
                <c:v>0.173908531665802</c:v>
              </c:pt>
              <c:pt idx="33">
                <c:v>0.16752266883850098</c:v>
              </c:pt>
              <c:pt idx="34">
                <c:v>0.16649407148361206</c:v>
              </c:pt>
              <c:pt idx="35">
                <c:v>0.16229556500911713</c:v>
              </c:pt>
              <c:pt idx="36">
                <c:v>0.17405915260314941</c:v>
              </c:pt>
              <c:pt idx="37">
                <c:v>0.17641830444335938</c:v>
              </c:pt>
              <c:pt idx="38">
                <c:v>0.18015579879283905</c:v>
              </c:pt>
              <c:pt idx="39">
                <c:v>0.19347809255123138</c:v>
              </c:pt>
              <c:pt idx="40">
                <c:v>0.18961873650550842</c:v>
              </c:pt>
              <c:pt idx="41">
                <c:v>0.1924610435962677</c:v>
              </c:pt>
              <c:pt idx="42">
                <c:v>0.20656317472457886</c:v>
              </c:pt>
              <c:pt idx="43">
                <c:v>0.22082678973674774</c:v>
              </c:pt>
              <c:pt idx="44">
                <c:v>0.2319050133228302</c:v>
              </c:pt>
              <c:pt idx="45">
                <c:v>0.23256100714206696</c:v>
              </c:pt>
              <c:pt idx="46">
                <c:v>0.21578499674797058</c:v>
              </c:pt>
              <c:pt idx="47">
                <c:v>0.20927420258522034</c:v>
              </c:pt>
              <c:pt idx="48">
                <c:v>0.21459938585758209</c:v>
              </c:pt>
              <c:pt idx="49">
                <c:v>0.2151123434305191</c:v>
              </c:pt>
              <c:pt idx="50">
                <c:v>0.21475273370742798</c:v>
              </c:pt>
              <c:pt idx="51">
                <c:v>0.20789225399494171</c:v>
              </c:pt>
              <c:pt idx="52">
                <c:v>0.20485968887805939</c:v>
              </c:pt>
              <c:pt idx="53">
                <c:v>0.2060944139957428</c:v>
              </c:pt>
              <c:pt idx="54">
                <c:v>0.20100554823875427</c:v>
              </c:pt>
              <c:pt idx="55">
                <c:v>0.1965099573135376</c:v>
              </c:pt>
              <c:pt idx="56">
                <c:v>0.19688056409358978</c:v>
              </c:pt>
              <c:pt idx="57">
                <c:v>0.19341541826725006</c:v>
              </c:pt>
              <c:pt idx="58">
                <c:v>0.19425958395004272</c:v>
              </c:pt>
              <c:pt idx="59">
                <c:v>0.18672502040863037</c:v>
              </c:pt>
              <c:pt idx="60">
                <c:v>0.18487872183322906</c:v>
              </c:pt>
              <c:pt idx="61">
                <c:v>0.18299451470375061</c:v>
              </c:pt>
              <c:pt idx="62">
                <c:v>0.18391260504722595</c:v>
              </c:pt>
              <c:pt idx="63">
                <c:v>0.17952916026115417</c:v>
              </c:pt>
              <c:pt idx="64">
                <c:v>0.17974114418029785</c:v>
              </c:pt>
              <c:pt idx="65">
                <c:v>0.1743619292974472</c:v>
              </c:pt>
              <c:pt idx="66">
                <c:v>0.17615854740142822</c:v>
              </c:pt>
              <c:pt idx="67">
                <c:v>0.1749841719865799</c:v>
              </c:pt>
              <c:pt idx="68">
                <c:v>0.18167300522327423</c:v>
              </c:pt>
              <c:pt idx="69">
                <c:v>0.1860792487859726</c:v>
              </c:pt>
              <c:pt idx="70">
                <c:v>0.19015729427337646</c:v>
              </c:pt>
              <c:pt idx="71">
                <c:v>0.19380810856819153</c:v>
              </c:pt>
              <c:pt idx="72">
                <c:v>0.20193293690681458</c:v>
              </c:pt>
              <c:pt idx="73">
                <c:v>0.20071923732757568</c:v>
              </c:pt>
              <c:pt idx="74">
                <c:v>0.20667588710784912</c:v>
              </c:pt>
              <c:pt idx="75">
                <c:v>0.21002958714962006</c:v>
              </c:pt>
              <c:pt idx="76">
                <c:v>0.21052291989326477</c:v>
              </c:pt>
              <c:pt idx="77">
                <c:v>0.22009699046611786</c:v>
              </c:pt>
              <c:pt idx="78">
                <c:v>0.22374218702316284</c:v>
              </c:pt>
              <c:pt idx="79">
                <c:v>0.22385276854038239</c:v>
              </c:pt>
              <c:pt idx="80">
                <c:v>0.22708481550216675</c:v>
              </c:pt>
              <c:pt idx="81">
                <c:v>0.22773139178752899</c:v>
              </c:pt>
              <c:pt idx="82">
                <c:v>0.2302519828081131</c:v>
              </c:pt>
              <c:pt idx="83">
                <c:v>0.22313259541988373</c:v>
              </c:pt>
              <c:pt idx="84">
                <c:v>0.22530625760555267</c:v>
              </c:pt>
              <c:pt idx="85">
                <c:v>0.22068251669406891</c:v>
              </c:pt>
              <c:pt idx="86">
                <c:v>0.21685127913951874</c:v>
              </c:pt>
              <c:pt idx="87">
                <c:v>0.21371574699878693</c:v>
              </c:pt>
              <c:pt idx="88">
                <c:v>0.20929856598377228</c:v>
              </c:pt>
              <c:pt idx="89">
                <c:v>0.20726488530635834</c:v>
              </c:pt>
              <c:pt idx="90">
                <c:v>0.20684058964252472</c:v>
              </c:pt>
              <c:pt idx="91">
                <c:v>0.20981006324291229</c:v>
              </c:pt>
              <c:pt idx="92">
                <c:v>0.21004535257816315</c:v>
              </c:pt>
              <c:pt idx="93">
                <c:v>0.20583111047744751</c:v>
              </c:pt>
              <c:pt idx="94">
                <c:v>0.20538081228733063</c:v>
              </c:pt>
              <c:pt idx="95">
                <c:v>0.20357413589954376</c:v>
              </c:pt>
              <c:pt idx="96">
                <c:v>0.20814433693885803</c:v>
              </c:pt>
              <c:pt idx="97">
                <c:v>0.20751945674419403</c:v>
              </c:pt>
              <c:pt idx="98">
                <c:v>0.20845603942871094</c:v>
              </c:pt>
              <c:pt idx="99">
                <c:v>0.20947718620300293</c:v>
              </c:pt>
              <c:pt idx="100">
                <c:v>0.21138057112693787</c:v>
              </c:pt>
              <c:pt idx="101">
                <c:v>0.21158528327941895</c:v>
              </c:pt>
              <c:pt idx="102">
                <c:v>0.21802736818790436</c:v>
              </c:pt>
              <c:pt idx="103">
                <c:v>0.21966078877449036</c:v>
              </c:pt>
              <c:pt idx="104">
                <c:v>0.21817569434642792</c:v>
              </c:pt>
              <c:pt idx="105">
                <c:v>0.21926388144493103</c:v>
              </c:pt>
              <c:pt idx="106">
                <c:v>0.21952009201049805</c:v>
              </c:pt>
              <c:pt idx="107">
                <c:v>0.21688838303089142</c:v>
              </c:pt>
              <c:pt idx="108">
                <c:v>0.21874405443668365</c:v>
              </c:pt>
              <c:pt idx="109">
                <c:v>0.22678197920322418</c:v>
              </c:pt>
              <c:pt idx="110">
                <c:v>0.22224369645118713</c:v>
              </c:pt>
              <c:pt idx="111">
                <c:v>0.21833433210849762</c:v>
              </c:pt>
              <c:pt idx="112">
                <c:v>0.22201213240623474</c:v>
              </c:pt>
              <c:pt idx="113">
                <c:v>0.22509428858757019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E3-4BFA-AEF7-105E18AE8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56128"/>
        <c:axId val="135858048"/>
      </c:lineChart>
      <c:catAx>
        <c:axId val="13585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85804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35858048"/>
        <c:scaling>
          <c:orientation val="minMax"/>
          <c:max val="0.55000000000000004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856128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9.0658823374502942E-2"/>
          <c:y val="0.48005498296452781"/>
          <c:w val="0.21624915510143169"/>
          <c:h val="0.196033117811493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3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5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6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7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8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9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0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2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3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5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6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7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8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9.bin"/></Relationships>
</file>

<file path=xl/chart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40.bin"/></Relationships>
</file>

<file path=xl/chart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42.bin"/></Relationships>
</file>

<file path=xl/chart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43.bin"/></Relationships>
</file>

<file path=xl/chart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44.bin"/></Relationships>
</file>

<file path=xl/chart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5.bin"/></Relationships>
</file>

<file path=xl/chart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46.bin"/></Relationships>
</file>

<file path=xl/chart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47.bin"/></Relationships>
</file>

<file path=xl/chart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48.bin"/></Relationships>
</file>

<file path=xl/chart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49.bin"/></Relationships>
</file>

<file path=xl/chart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50.bin"/></Relationships>
</file>

<file path=xl/chart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5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52.bin"/></Relationships>
</file>

<file path=xl/chart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53.bin"/></Relationships>
</file>

<file path=xl/chart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54.bin"/></Relationships>
</file>

<file path=xl/chart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55.bin"/></Relationships>
</file>

<file path=xl/chart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56.bin"/></Relationships>
</file>

<file path=xl/chart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57.bin"/></Relationships>
</file>

<file path=xl/chart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58.bin"/></Relationships>
</file>

<file path=xl/chart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9.bin"/></Relationships>
</file>

<file path=xl/chart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60.bin"/></Relationships>
</file>

<file path=xl/chart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62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6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tabSelected="1"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>
    <tabColor theme="7" tint="0.59999389629810485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>
    <tabColor theme="7" tint="0.59999389629810485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>
    <tabColor theme="4" tint="0.39997558519241921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>
    <tabColor theme="4" tint="0.39997558519241921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>
    <tabColor theme="4" tint="0.39997558519241921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38.xml><?xml version="1.0" encoding="utf-8"?>
<chartsheet xmlns="http://schemas.openxmlformats.org/spreadsheetml/2006/main" xmlns:r="http://schemas.openxmlformats.org/officeDocument/2006/relationships">
  <sheetPr>
    <tabColor theme="4" tint="0.39997558519241921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39.xml><?xml version="1.0" encoding="utf-8"?>
<chartsheet xmlns="http://schemas.openxmlformats.org/spreadsheetml/2006/main" xmlns:r="http://schemas.openxmlformats.org/officeDocument/2006/relationships">
  <sheetPr>
    <tabColor theme="4" tint="0.39997558519241921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40.xml><?xml version="1.0" encoding="utf-8"?>
<chartsheet xmlns="http://schemas.openxmlformats.org/spreadsheetml/2006/main" xmlns:r="http://schemas.openxmlformats.org/officeDocument/2006/relationships">
  <sheetPr>
    <tabColor theme="4" tint="0.39997558519241921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41.xml><?xml version="1.0" encoding="utf-8"?>
<chartsheet xmlns="http://schemas.openxmlformats.org/spreadsheetml/2006/main" xmlns:r="http://schemas.openxmlformats.org/officeDocument/2006/relationships">
  <sheetPr>
    <tabColor theme="4" tint="0.3999755851924192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42.xml><?xml version="1.0" encoding="utf-8"?>
<chartsheet xmlns="http://schemas.openxmlformats.org/spreadsheetml/2006/main" xmlns:r="http://schemas.openxmlformats.org/officeDocument/2006/relationships">
  <sheetPr>
    <tabColor theme="4" tint="0.3999755851924192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43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44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45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46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1.2649999999999999" right="0.7" top="0.75" bottom="0.75" header="0.3" footer="0.3"/>
  <pageSetup paperSize="9" orientation="landscape" r:id="rId1"/>
  <drawing r:id="rId2"/>
</chartsheet>
</file>

<file path=xl/chartsheets/sheet47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48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49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0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5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3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4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7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8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59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60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latin typeface="Arial" panose="020B0604020202020204" pitchFamily="34" charset="0"/>
              <a:cs typeface="Arial" panose="020B0604020202020204" pitchFamily="34" charset="0"/>
            </a:rPr>
            <a:t>National income divided by adult population. National income = GDP - capital depreciation + net foreign income. </a:t>
          </a: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0.79431</cdr:x>
      <cdr:y>0.32656</cdr:y>
    </cdr:from>
    <cdr:to>
      <cdr:x>0.96572</cdr:x>
      <cdr:y>0.47155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7239000" y="1836430"/>
          <a:ext cx="1562109" cy="81536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national income</a:t>
          </a: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adult (2014) : 34 580 €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0.95987</cdr:x>
      <cdr:y>0.18564</cdr:y>
    </cdr:from>
    <cdr:to>
      <cdr:x>0.96154</cdr:x>
      <cdr:y>0.33063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 flipV="1">
          <a:off x="8747800" y="1043930"/>
          <a:ext cx="15220" cy="8153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0.19872</cdr:x>
      <cdr:y>0.528</cdr:y>
    </cdr:from>
    <cdr:to>
      <cdr:x>0.37793</cdr:x>
      <cdr:y>0.60434</cdr:y>
    </cdr:to>
    <cdr:sp macro="" textlink="">
      <cdr:nvSpPr>
        <cdr:cNvPr id="12" name="Rectangle à coins arrondis 11"/>
        <cdr:cNvSpPr/>
      </cdr:nvSpPr>
      <cdr:spPr>
        <a:xfrm xmlns:a="http://schemas.openxmlformats.org/drawingml/2006/main">
          <a:off x="1811038" y="2969240"/>
          <a:ext cx="1633201" cy="42930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1900-1945 : -0.1%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0.36455</cdr:x>
      <cdr:y>0.60163</cdr:y>
    </cdr:from>
    <cdr:to>
      <cdr:x>0.43645</cdr:x>
      <cdr:y>0.76423</cdr:y>
    </cdr:to>
    <cdr:cxnSp macro="">
      <cdr:nvCxnSpPr>
        <cdr:cNvPr id="13" name="Connecteur droit avec flèche 12"/>
        <cdr:cNvCxnSpPr/>
      </cdr:nvCxnSpPr>
      <cdr:spPr>
        <a:xfrm xmlns:a="http://schemas.openxmlformats.org/drawingml/2006/main">
          <a:off x="3322334" y="3383302"/>
          <a:ext cx="655306" cy="91437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0.10619</cdr:x>
      <cdr:y>0.60434</cdr:y>
    </cdr:from>
    <cdr:to>
      <cdr:x>0.20318</cdr:x>
      <cdr:y>0.7561</cdr:y>
    </cdr:to>
    <cdr:cxnSp macro="">
      <cdr:nvCxnSpPr>
        <cdr:cNvPr id="18" name="Connecteur droit avec flèche 17"/>
        <cdr:cNvCxnSpPr/>
      </cdr:nvCxnSpPr>
      <cdr:spPr>
        <a:xfrm xmlns:a="http://schemas.openxmlformats.org/drawingml/2006/main" flipH="1">
          <a:off x="967740" y="3398520"/>
          <a:ext cx="883920" cy="85344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0.41388</cdr:x>
      <cdr:y>0.27868</cdr:y>
    </cdr:from>
    <cdr:to>
      <cdr:x>0.60033</cdr:x>
      <cdr:y>0.35502</cdr:y>
    </cdr:to>
    <cdr:sp macro="" textlink="">
      <cdr:nvSpPr>
        <cdr:cNvPr id="11" name="Rectangle à coins arrondis 10"/>
        <cdr:cNvSpPr/>
      </cdr:nvSpPr>
      <cdr:spPr>
        <a:xfrm xmlns:a="http://schemas.openxmlformats.org/drawingml/2006/main">
          <a:off x="3771900" y="1567180"/>
          <a:ext cx="1699234" cy="42930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1945-1980 : +3.7%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0.71405</cdr:x>
      <cdr:y>0.07001</cdr:y>
    </cdr:from>
    <cdr:to>
      <cdr:x>0.89465</cdr:x>
      <cdr:y>0.14635</cdr:y>
    </cdr:to>
    <cdr:sp macro="" textlink="">
      <cdr:nvSpPr>
        <cdr:cNvPr id="14" name="Rectangle à coins arrondis 13"/>
        <cdr:cNvSpPr/>
      </cdr:nvSpPr>
      <cdr:spPr>
        <a:xfrm xmlns:a="http://schemas.openxmlformats.org/drawingml/2006/main">
          <a:off x="6507480" y="393700"/>
          <a:ext cx="1645894" cy="42930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1980-2014 : +0.9%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0.25084</cdr:x>
      <cdr:y>0.13369</cdr:y>
    </cdr:from>
    <cdr:to>
      <cdr:x>0.41555</cdr:x>
      <cdr:y>0.25745</cdr:y>
    </cdr:to>
    <cdr:sp macro="" textlink="">
      <cdr:nvSpPr>
        <cdr:cNvPr id="15" name="Rectangle à coins arrondis 14"/>
        <cdr:cNvSpPr/>
      </cdr:nvSpPr>
      <cdr:spPr>
        <a:xfrm xmlns:a="http://schemas.openxmlformats.org/drawingml/2006/main">
          <a:off x="2286000" y="751840"/>
          <a:ext cx="1501140" cy="69596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 growth rate 1900-2014 : +1.9%/year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0.89465</cdr:x>
      <cdr:y>0.09892</cdr:y>
    </cdr:from>
    <cdr:to>
      <cdr:x>0.95987</cdr:x>
      <cdr:y>0.17209</cdr:y>
    </cdr:to>
    <cdr:cxnSp macro="">
      <cdr:nvCxnSpPr>
        <cdr:cNvPr id="19" name="Connecteur droit avec flèche 18"/>
        <cdr:cNvCxnSpPr/>
      </cdr:nvCxnSpPr>
      <cdr:spPr>
        <a:xfrm xmlns:a="http://schemas.openxmlformats.org/drawingml/2006/main">
          <a:off x="8153400" y="556260"/>
          <a:ext cx="594360" cy="4114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0.70652</cdr:x>
      <cdr:y>0.14724</cdr:y>
    </cdr:from>
    <cdr:to>
      <cdr:x>0.75725</cdr:x>
      <cdr:y>0.34553</cdr:y>
    </cdr:to>
    <cdr:cxnSp macro="">
      <cdr:nvCxnSpPr>
        <cdr:cNvPr id="20" name="Connecteur droit avec flèche 19"/>
        <cdr:cNvCxnSpPr/>
      </cdr:nvCxnSpPr>
      <cdr:spPr>
        <a:xfrm xmlns:a="http://schemas.openxmlformats.org/drawingml/2006/main" flipH="1">
          <a:off x="6438900" y="828040"/>
          <a:ext cx="462280" cy="11150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0.60006</cdr:x>
      <cdr:y>0.29088</cdr:y>
    </cdr:from>
    <cdr:to>
      <cdr:x>0.70485</cdr:x>
      <cdr:y>0.34959</cdr:y>
    </cdr:to>
    <cdr:cxnSp macro="">
      <cdr:nvCxnSpPr>
        <cdr:cNvPr id="21" name="Connecteur droit avec flèche 20"/>
        <cdr:cNvCxnSpPr/>
      </cdr:nvCxnSpPr>
      <cdr:spPr>
        <a:xfrm xmlns:a="http://schemas.openxmlformats.org/drawingml/2006/main">
          <a:off x="5468620" y="1635760"/>
          <a:ext cx="955040" cy="330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0.4398</cdr:x>
      <cdr:y>0.35592</cdr:y>
    </cdr:from>
    <cdr:to>
      <cdr:x>0.4646</cdr:x>
      <cdr:y>0.75474</cdr:y>
    </cdr:to>
    <cdr:cxnSp macro="">
      <cdr:nvCxnSpPr>
        <cdr:cNvPr id="22" name="Connecteur droit avec flèche 21"/>
        <cdr:cNvCxnSpPr/>
      </cdr:nvCxnSpPr>
      <cdr:spPr>
        <a:xfrm xmlns:a="http://schemas.openxmlformats.org/drawingml/2006/main" flipH="1">
          <a:off x="4008120" y="2001520"/>
          <a:ext cx="226060" cy="22428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0.641</cdr:x>
      <cdr:y>0.14574</cdr:y>
    </cdr:from>
    <cdr:to>
      <cdr:x>0.77903</cdr:x>
      <cdr:y>0.20725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5953570" y="884717"/>
          <a:ext cx="1282033" cy="37340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4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</a:t>
          </a:r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 50%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0.63827</cdr:x>
      <cdr:y>0.34133</cdr:y>
    </cdr:from>
    <cdr:to>
      <cdr:x>0.78669</cdr:x>
      <cdr:y>0.42116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928240" y="2072049"/>
          <a:ext cx="1378491" cy="48461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3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0.63088</cdr:x>
      <cdr:y>0.58517</cdr:y>
    </cdr:from>
    <cdr:to>
      <cdr:x>0.76799</cdr:x>
      <cdr:y>0.665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5859615" y="3552332"/>
          <a:ext cx="1273468" cy="484616"/>
        </a:xfrm>
        <a:prstGeom xmlns:a="http://schemas.openxmlformats.org/drawingml/2006/main" prst="ellipse">
          <a:avLst/>
        </a:prstGeom>
        <a:ln xmlns:a="http://schemas.openxmlformats.org/drawingml/2006/main" w="28575">
          <a:solidFill>
            <a:schemeClr val="accent2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0.65285</cdr:x>
      <cdr:y>0.77528</cdr:y>
    </cdr:from>
    <cdr:to>
      <cdr:x>0.80039</cdr:x>
      <cdr:y>0.85512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6063615" y="4706387"/>
          <a:ext cx="1370350" cy="484676"/>
        </a:xfrm>
        <a:prstGeom xmlns:a="http://schemas.openxmlformats.org/drawingml/2006/main" prst="ellipse">
          <a:avLst/>
        </a:prstGeom>
        <a:ln xmlns:a="http://schemas.openxmlformats.org/drawingml/2006/main" w="28575">
          <a:solidFill>
            <a:schemeClr val="accent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0.1%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0.80138</cdr:x>
      <cdr:y>0.4894</cdr:y>
    </cdr:from>
    <cdr:to>
      <cdr:x>0.97721</cdr:x>
      <cdr:y>0.67996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7443169" y="2970942"/>
          <a:ext cx="1633097" cy="1156814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Share</a:t>
          </a: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women in top 1%:          10% in 1994, 16% in 2012, 50% by 2102 ? </a:t>
          </a:r>
          <a:endParaRPr lang="fr-FR" sz="1400"/>
        </a:p>
      </cdr:txBody>
    </cdr:sp>
  </cdr:relSizeAnchor>
  <cdr:relSizeAnchor xmlns:cdr="http://schemas.openxmlformats.org/drawingml/2006/chartDrawing">
    <cdr:from>
      <cdr:x>0.80229</cdr:x>
      <cdr:y>0.69735</cdr:y>
    </cdr:from>
    <cdr:to>
      <cdr:x>0.97812</cdr:x>
      <cdr:y>0.80335</cdr:y>
    </cdr:to>
    <cdr:sp macro="" textlink="">
      <cdr:nvSpPr>
        <cdr:cNvPr id="10" name="Rectangle à coins arrondis 9"/>
        <cdr:cNvSpPr/>
      </cdr:nvSpPr>
      <cdr:spPr>
        <a:xfrm xmlns:a="http://schemas.openxmlformats.org/drawingml/2006/main">
          <a:off x="7451635" y="4233334"/>
          <a:ext cx="1633098" cy="643468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Top 0.1%:          50% by 2144? </a:t>
          </a:r>
          <a:endParaRPr lang="fr-FR" sz="1400"/>
        </a:p>
      </cdr:txBody>
    </cdr: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0.00334</cdr:x>
      <cdr:y>0.92005</cdr:y>
    </cdr:from>
    <cdr:to>
      <cdr:x>1</cdr:x>
      <cdr:y>1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30480" y="5173956"/>
          <a:ext cx="9083040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income: equal-split income series (income of married couples divided by two) vs individual income series (capital income of married income divided by two, but labor income allocated to each individual).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0.2029</cdr:x>
      <cdr:y>0.62015</cdr:y>
    </cdr:from>
    <cdr:to>
      <cdr:x>0.35535</cdr:x>
      <cdr:y>0.72629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1849155" y="3487435"/>
          <a:ext cx="1389345" cy="596886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Rise of female participation</a:t>
          </a:r>
          <a:endParaRPr lang="fr-FR" sz="1300"/>
        </a:p>
      </cdr:txBody>
    </cdr:sp>
  </cdr:relSizeAnchor>
  <cdr:relSizeAnchor xmlns:cdr="http://schemas.openxmlformats.org/drawingml/2006/chartDrawing">
    <cdr:from>
      <cdr:x>0.35535</cdr:x>
      <cdr:y>0.67322</cdr:y>
    </cdr:from>
    <cdr:to>
      <cdr:x>0.39214</cdr:x>
      <cdr:y>0.71951</cdr:y>
    </cdr:to>
    <cdr:cxnSp macro="">
      <cdr:nvCxnSpPr>
        <cdr:cNvPr id="7" name="Connecteur droit avec flèche 6"/>
        <cdr:cNvCxnSpPr>
          <a:stCxn xmlns:a="http://schemas.openxmlformats.org/drawingml/2006/main" id="5" idx="3"/>
        </cdr:cNvCxnSpPr>
      </cdr:nvCxnSpPr>
      <cdr:spPr>
        <a:xfrm xmlns:a="http://schemas.openxmlformats.org/drawingml/2006/main">
          <a:off x="3238500" y="3785878"/>
          <a:ext cx="335280" cy="26034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0.00334</cdr:x>
      <cdr:y>0.92005</cdr:y>
    </cdr:from>
    <cdr:to>
      <cdr:x>1</cdr:x>
      <cdr:y>1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30480" y="5173956"/>
          <a:ext cx="9083040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income: equal-split income series (income of married couples divided by two) vs individual income series (capital income of married income divided by two, but labor income allocated to each individual).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0.2029</cdr:x>
      <cdr:y>0.62015</cdr:y>
    </cdr:from>
    <cdr:to>
      <cdr:x>0.35535</cdr:x>
      <cdr:y>0.72629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1849155" y="3487435"/>
          <a:ext cx="1389345" cy="596886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Rise of female participation</a:t>
          </a:r>
          <a:endParaRPr lang="fr-FR" sz="1300"/>
        </a:p>
      </cdr:txBody>
    </cdr:sp>
  </cdr:relSizeAnchor>
  <cdr:relSizeAnchor xmlns:cdr="http://schemas.openxmlformats.org/drawingml/2006/chartDrawing">
    <cdr:from>
      <cdr:x>0.35535</cdr:x>
      <cdr:y>0.67322</cdr:y>
    </cdr:from>
    <cdr:to>
      <cdr:x>0.39214</cdr:x>
      <cdr:y>0.71951</cdr:y>
    </cdr:to>
    <cdr:cxnSp macro="">
      <cdr:nvCxnSpPr>
        <cdr:cNvPr id="7" name="Connecteur droit avec flèche 6"/>
        <cdr:cNvCxnSpPr>
          <a:stCxn xmlns:a="http://schemas.openxmlformats.org/drawingml/2006/main" id="5" idx="3"/>
        </cdr:cNvCxnSpPr>
      </cdr:nvCxnSpPr>
      <cdr:spPr>
        <a:xfrm xmlns:a="http://schemas.openxmlformats.org/drawingml/2006/main">
          <a:off x="3238500" y="3785878"/>
          <a:ext cx="335280" cy="26034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0.81104</cdr:x>
      <cdr:y>0.10163</cdr:y>
    </cdr:from>
    <cdr:to>
      <cdr:x>0.96666</cdr:x>
      <cdr:y>0.15154</cdr:y>
    </cdr:to>
    <cdr:sp macro="" textlink="">
      <cdr:nvSpPr>
        <cdr:cNvPr id="8" name="Rectangle à coins arrondis 4"/>
        <cdr:cNvSpPr/>
      </cdr:nvSpPr>
      <cdr:spPr>
        <a:xfrm xmlns:a="http://schemas.openxmlformats.org/drawingml/2006/main">
          <a:off x="7391400" y="571499"/>
          <a:ext cx="1418271" cy="2807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243 650 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(PPP)</a:t>
          </a:r>
        </a:p>
      </cdr:txBody>
    </cdr:sp>
  </cdr:relSizeAnchor>
  <cdr:relSizeAnchor xmlns:cdr="http://schemas.openxmlformats.org/drawingml/2006/chartDrawing">
    <cdr:from>
      <cdr:x>0.86288</cdr:x>
      <cdr:y>0.75787</cdr:y>
    </cdr:from>
    <cdr:to>
      <cdr:x>0.96453</cdr:x>
      <cdr:y>0.81572</cdr:y>
    </cdr:to>
    <cdr:sp macro="" textlink="">
      <cdr:nvSpPr>
        <cdr:cNvPr id="11" name="Rectangle à coins arrondis 10"/>
        <cdr:cNvSpPr/>
      </cdr:nvSpPr>
      <cdr:spPr>
        <a:xfrm xmlns:a="http://schemas.openxmlformats.org/drawingml/2006/main">
          <a:off x="7863840" y="4261953"/>
          <a:ext cx="926410" cy="325287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111 230 €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0.95067</cdr:x>
      <cdr:y>0.15448</cdr:y>
    </cdr:from>
    <cdr:to>
      <cdr:x>0.95067</cdr:x>
      <cdr:y>0.25203</cdr:y>
    </cdr:to>
    <cdr:cxnSp macro="">
      <cdr:nvCxnSpPr>
        <cdr:cNvPr id="14" name="Connecteur droit avec flèche 13"/>
        <cdr:cNvCxnSpPr/>
      </cdr:nvCxnSpPr>
      <cdr:spPr>
        <a:xfrm xmlns:a="http://schemas.openxmlformats.org/drawingml/2006/main" flipH="1">
          <a:off x="8663940" y="868700"/>
          <a:ext cx="10" cy="5486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0.94869</cdr:x>
      <cdr:y>0.67751</cdr:y>
    </cdr:from>
    <cdr:to>
      <cdr:x>0.949</cdr:x>
      <cdr:y>0.75818</cdr:y>
    </cdr:to>
    <cdr:cxnSp macro="">
      <cdr:nvCxnSpPr>
        <cdr:cNvPr id="17" name="Connecteur droit avec flèche 16"/>
        <cdr:cNvCxnSpPr/>
      </cdr:nvCxnSpPr>
      <cdr:spPr>
        <a:xfrm xmlns:a="http://schemas.openxmlformats.org/drawingml/2006/main" flipV="1">
          <a:off x="8645932" y="3810000"/>
          <a:ext cx="2768" cy="45366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0.81104</cdr:x>
      <cdr:y>0.10163</cdr:y>
    </cdr:from>
    <cdr:to>
      <cdr:x>0.96666</cdr:x>
      <cdr:y>0.15154</cdr:y>
    </cdr:to>
    <cdr:sp macro="" textlink="">
      <cdr:nvSpPr>
        <cdr:cNvPr id="8" name="Rectangle à coins arrondis 4"/>
        <cdr:cNvSpPr/>
      </cdr:nvSpPr>
      <cdr:spPr>
        <a:xfrm xmlns:a="http://schemas.openxmlformats.org/drawingml/2006/main">
          <a:off x="7391400" y="571499"/>
          <a:ext cx="1418271" cy="2807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243 650 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(PPP)</a:t>
          </a:r>
        </a:p>
      </cdr:txBody>
    </cdr:sp>
  </cdr:relSizeAnchor>
  <cdr:relSizeAnchor xmlns:cdr="http://schemas.openxmlformats.org/drawingml/2006/chartDrawing">
    <cdr:from>
      <cdr:x>0.86288</cdr:x>
      <cdr:y>0.75787</cdr:y>
    </cdr:from>
    <cdr:to>
      <cdr:x>0.96453</cdr:x>
      <cdr:y>0.81572</cdr:y>
    </cdr:to>
    <cdr:sp macro="" textlink="">
      <cdr:nvSpPr>
        <cdr:cNvPr id="11" name="Rectangle à coins arrondis 10"/>
        <cdr:cNvSpPr/>
      </cdr:nvSpPr>
      <cdr:spPr>
        <a:xfrm xmlns:a="http://schemas.openxmlformats.org/drawingml/2006/main">
          <a:off x="7863840" y="4261953"/>
          <a:ext cx="926410" cy="325287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111 230 €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0.95067</cdr:x>
      <cdr:y>0.15448</cdr:y>
    </cdr:from>
    <cdr:to>
      <cdr:x>0.95067</cdr:x>
      <cdr:y>0.25203</cdr:y>
    </cdr:to>
    <cdr:cxnSp macro="">
      <cdr:nvCxnSpPr>
        <cdr:cNvPr id="14" name="Connecteur droit avec flèche 13"/>
        <cdr:cNvCxnSpPr/>
      </cdr:nvCxnSpPr>
      <cdr:spPr>
        <a:xfrm xmlns:a="http://schemas.openxmlformats.org/drawingml/2006/main" flipH="1">
          <a:off x="8663940" y="868700"/>
          <a:ext cx="10" cy="5486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0.94869</cdr:x>
      <cdr:y>0.67751</cdr:y>
    </cdr:from>
    <cdr:to>
      <cdr:x>0.949</cdr:x>
      <cdr:y>0.75818</cdr:y>
    </cdr:to>
    <cdr:cxnSp macro="">
      <cdr:nvCxnSpPr>
        <cdr:cNvPr id="17" name="Connecteur droit avec flèche 16"/>
        <cdr:cNvCxnSpPr/>
      </cdr:nvCxnSpPr>
      <cdr:spPr>
        <a:xfrm xmlns:a="http://schemas.openxmlformats.org/drawingml/2006/main" flipV="1">
          <a:off x="8645932" y="3810000"/>
          <a:ext cx="2768" cy="45366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9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0.79013</cdr:x>
      <cdr:y>0.10163</cdr:y>
    </cdr:from>
    <cdr:to>
      <cdr:x>0.96666</cdr:x>
      <cdr:y>0.15154</cdr:y>
    </cdr:to>
    <cdr:sp macro="" textlink="">
      <cdr:nvSpPr>
        <cdr:cNvPr id="8" name="Rectangle à coins arrondis 4"/>
        <cdr:cNvSpPr/>
      </cdr:nvSpPr>
      <cdr:spPr>
        <a:xfrm xmlns:a="http://schemas.openxmlformats.org/drawingml/2006/main">
          <a:off x="7200900" y="571522"/>
          <a:ext cx="1608775" cy="28067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1 010 000 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(PPP)</a:t>
          </a:r>
        </a:p>
      </cdr:txBody>
    </cdr:sp>
  </cdr:relSizeAnchor>
  <cdr:relSizeAnchor xmlns:cdr="http://schemas.openxmlformats.org/drawingml/2006/chartDrawing">
    <cdr:from>
      <cdr:x>0.86622</cdr:x>
      <cdr:y>0.73483</cdr:y>
    </cdr:from>
    <cdr:to>
      <cdr:x>0.96787</cdr:x>
      <cdr:y>0.79268</cdr:y>
    </cdr:to>
    <cdr:sp macro="" textlink="">
      <cdr:nvSpPr>
        <cdr:cNvPr id="11" name="Rectangle à coins arrondis 10"/>
        <cdr:cNvSpPr/>
      </cdr:nvSpPr>
      <cdr:spPr>
        <a:xfrm xmlns:a="http://schemas.openxmlformats.org/drawingml/2006/main">
          <a:off x="7894354" y="4132387"/>
          <a:ext cx="926389" cy="3253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359 290 €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0.95234</cdr:x>
      <cdr:y>0.15312</cdr:y>
    </cdr:from>
    <cdr:to>
      <cdr:x>0.95234</cdr:x>
      <cdr:y>0.26287</cdr:y>
    </cdr:to>
    <cdr:cxnSp macro="">
      <cdr:nvCxnSpPr>
        <cdr:cNvPr id="14" name="Connecteur droit avec flèche 13"/>
        <cdr:cNvCxnSpPr/>
      </cdr:nvCxnSpPr>
      <cdr:spPr>
        <a:xfrm xmlns:a="http://schemas.openxmlformats.org/drawingml/2006/main" flipH="1">
          <a:off x="8679180" y="861080"/>
          <a:ext cx="10" cy="617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0.94953</cdr:x>
      <cdr:y>0.65176</cdr:y>
    </cdr:from>
    <cdr:to>
      <cdr:x>0.94984</cdr:x>
      <cdr:y>0.73243</cdr:y>
    </cdr:to>
    <cdr:cxnSp macro="">
      <cdr:nvCxnSpPr>
        <cdr:cNvPr id="17" name="Connecteur droit avec flèche 16"/>
        <cdr:cNvCxnSpPr/>
      </cdr:nvCxnSpPr>
      <cdr:spPr>
        <a:xfrm xmlns:a="http://schemas.openxmlformats.org/drawingml/2006/main" flipV="1">
          <a:off x="8653525" y="3665238"/>
          <a:ext cx="2825" cy="4536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0.79013</cdr:x>
      <cdr:y>0.10163</cdr:y>
    </cdr:from>
    <cdr:to>
      <cdr:x>0.96666</cdr:x>
      <cdr:y>0.15154</cdr:y>
    </cdr:to>
    <cdr:sp macro="" textlink="">
      <cdr:nvSpPr>
        <cdr:cNvPr id="8" name="Rectangle à coins arrondis 4"/>
        <cdr:cNvSpPr/>
      </cdr:nvSpPr>
      <cdr:spPr>
        <a:xfrm xmlns:a="http://schemas.openxmlformats.org/drawingml/2006/main">
          <a:off x="7200900" y="571522"/>
          <a:ext cx="1608775" cy="28067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1 010 000 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(PPP)</a:t>
          </a:r>
        </a:p>
      </cdr:txBody>
    </cdr:sp>
  </cdr:relSizeAnchor>
  <cdr:relSizeAnchor xmlns:cdr="http://schemas.openxmlformats.org/drawingml/2006/chartDrawing">
    <cdr:from>
      <cdr:x>0.86622</cdr:x>
      <cdr:y>0.73483</cdr:y>
    </cdr:from>
    <cdr:to>
      <cdr:x>0.96787</cdr:x>
      <cdr:y>0.79268</cdr:y>
    </cdr:to>
    <cdr:sp macro="" textlink="">
      <cdr:nvSpPr>
        <cdr:cNvPr id="11" name="Rectangle à coins arrondis 10"/>
        <cdr:cNvSpPr/>
      </cdr:nvSpPr>
      <cdr:spPr>
        <a:xfrm xmlns:a="http://schemas.openxmlformats.org/drawingml/2006/main">
          <a:off x="7894354" y="4132387"/>
          <a:ext cx="926389" cy="3253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359 290 €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0.95234</cdr:x>
      <cdr:y>0.15312</cdr:y>
    </cdr:from>
    <cdr:to>
      <cdr:x>0.95234</cdr:x>
      <cdr:y>0.26287</cdr:y>
    </cdr:to>
    <cdr:cxnSp macro="">
      <cdr:nvCxnSpPr>
        <cdr:cNvPr id="14" name="Connecteur droit avec flèche 13"/>
        <cdr:cNvCxnSpPr/>
      </cdr:nvCxnSpPr>
      <cdr:spPr>
        <a:xfrm xmlns:a="http://schemas.openxmlformats.org/drawingml/2006/main" flipH="1">
          <a:off x="8679180" y="861080"/>
          <a:ext cx="10" cy="617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0.94953</cdr:x>
      <cdr:y>0.65176</cdr:y>
    </cdr:from>
    <cdr:to>
      <cdr:x>0.94984</cdr:x>
      <cdr:y>0.73243</cdr:y>
    </cdr:to>
    <cdr:cxnSp macro="">
      <cdr:nvCxnSpPr>
        <cdr:cNvPr id="17" name="Connecteur droit avec flèche 16"/>
        <cdr:cNvCxnSpPr/>
      </cdr:nvCxnSpPr>
      <cdr:spPr>
        <a:xfrm xmlns:a="http://schemas.openxmlformats.org/drawingml/2006/main" flipV="1">
          <a:off x="8653525" y="3665238"/>
          <a:ext cx="2825" cy="4536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0.80519</cdr:x>
      <cdr:y>0.06775</cdr:y>
    </cdr:from>
    <cdr:to>
      <cdr:x>0.96081</cdr:x>
      <cdr:y>0.11766</cdr:y>
    </cdr:to>
    <cdr:sp macro="" textlink="">
      <cdr:nvSpPr>
        <cdr:cNvPr id="8" name="Rectangle à coins arrondis 4"/>
        <cdr:cNvSpPr/>
      </cdr:nvSpPr>
      <cdr:spPr>
        <a:xfrm xmlns:a="http://schemas.openxmlformats.org/drawingml/2006/main">
          <a:off x="7338089" y="381022"/>
          <a:ext cx="1418246" cy="28067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243 650 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(PPP)</a:t>
          </a:r>
        </a:p>
      </cdr:txBody>
    </cdr:sp>
  </cdr:relSizeAnchor>
  <cdr:relSizeAnchor xmlns:cdr="http://schemas.openxmlformats.org/drawingml/2006/chartDrawing">
    <cdr:from>
      <cdr:x>0.85954</cdr:x>
      <cdr:y>0.33375</cdr:y>
    </cdr:from>
    <cdr:to>
      <cdr:x>0.96119</cdr:x>
      <cdr:y>0.3916</cdr:y>
    </cdr:to>
    <cdr:sp macro="" textlink="">
      <cdr:nvSpPr>
        <cdr:cNvPr id="11" name="Rectangle à coins arrondis 10"/>
        <cdr:cNvSpPr/>
      </cdr:nvSpPr>
      <cdr:spPr>
        <a:xfrm xmlns:a="http://schemas.openxmlformats.org/drawingml/2006/main">
          <a:off x="7833394" y="1876867"/>
          <a:ext cx="926389" cy="3253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111 230 €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0.95151</cdr:x>
      <cdr:y>0.11654</cdr:y>
    </cdr:from>
    <cdr:to>
      <cdr:x>0.95234</cdr:x>
      <cdr:y>0.18835</cdr:y>
    </cdr:to>
    <cdr:cxnSp macro="">
      <cdr:nvCxnSpPr>
        <cdr:cNvPr id="14" name="Connecteur droit avec flèche 13"/>
        <cdr:cNvCxnSpPr/>
      </cdr:nvCxnSpPr>
      <cdr:spPr>
        <a:xfrm xmlns:a="http://schemas.openxmlformats.org/drawingml/2006/main">
          <a:off x="8671570" y="655368"/>
          <a:ext cx="7610" cy="40381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0.949</cdr:x>
      <cdr:y>0.3916</cdr:y>
    </cdr:from>
    <cdr:to>
      <cdr:x>0.949</cdr:x>
      <cdr:y>0.44986</cdr:y>
    </cdr:to>
    <cdr:cxnSp macro="">
      <cdr:nvCxnSpPr>
        <cdr:cNvPr id="17" name="Connecteur droit avec flèche 16"/>
        <cdr:cNvCxnSpPr/>
      </cdr:nvCxnSpPr>
      <cdr:spPr>
        <a:xfrm xmlns:a="http://schemas.openxmlformats.org/drawingml/2006/main">
          <a:off x="8648700" y="2202180"/>
          <a:ext cx="0" cy="3276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0.87263</cdr:x>
      <cdr:y>0.71906</cdr:y>
    </cdr:from>
    <cdr:to>
      <cdr:x>0.96572</cdr:x>
      <cdr:y>0.77691</cdr:y>
    </cdr:to>
    <cdr:sp macro="" textlink="">
      <cdr:nvSpPr>
        <cdr:cNvPr id="21" name="Rectangle à coins arrondis 20"/>
        <cdr:cNvSpPr/>
      </cdr:nvSpPr>
      <cdr:spPr>
        <a:xfrm xmlns:a="http://schemas.openxmlformats.org/drawingml/2006/main">
          <a:off x="7952741" y="4043680"/>
          <a:ext cx="848360" cy="3253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12 140 €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0.94788</cdr:x>
      <cdr:y>0.77326</cdr:y>
    </cdr:from>
    <cdr:to>
      <cdr:x>0.94816</cdr:x>
      <cdr:y>0.81978</cdr:y>
    </cdr:to>
    <cdr:cxnSp macro="">
      <cdr:nvCxnSpPr>
        <cdr:cNvPr id="24" name="Connecteur droit avec flèche 23"/>
        <cdr:cNvCxnSpPr/>
      </cdr:nvCxnSpPr>
      <cdr:spPr>
        <a:xfrm xmlns:a="http://schemas.openxmlformats.org/drawingml/2006/main">
          <a:off x="8638540" y="4348480"/>
          <a:ext cx="2540" cy="2616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0.87096</cdr:x>
      <cdr:y>0.53342</cdr:y>
    </cdr:from>
    <cdr:to>
      <cdr:x>0.96405</cdr:x>
      <cdr:y>0.59127</cdr:y>
    </cdr:to>
    <cdr:sp macro="" textlink="">
      <cdr:nvSpPr>
        <cdr:cNvPr id="25" name="Rectangle à coins arrondis 24"/>
        <cdr:cNvSpPr/>
      </cdr:nvSpPr>
      <cdr:spPr>
        <a:xfrm xmlns:a="http://schemas.openxmlformats.org/drawingml/2006/main">
          <a:off x="7937500" y="2999740"/>
          <a:ext cx="848360" cy="3253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15 510 €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0.94872</cdr:x>
      <cdr:y>0.58762</cdr:y>
    </cdr:from>
    <cdr:to>
      <cdr:x>0.949</cdr:x>
      <cdr:y>0.63415</cdr:y>
    </cdr:to>
    <cdr:cxnSp macro="">
      <cdr:nvCxnSpPr>
        <cdr:cNvPr id="26" name="Connecteur droit avec flèche 25"/>
        <cdr:cNvCxnSpPr/>
      </cdr:nvCxnSpPr>
      <cdr:spPr>
        <a:xfrm xmlns:a="http://schemas.openxmlformats.org/drawingml/2006/main">
          <a:off x="8646160" y="3304540"/>
          <a:ext cx="2540" cy="2616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0.80519</cdr:x>
      <cdr:y>0.06775</cdr:y>
    </cdr:from>
    <cdr:to>
      <cdr:x>0.96081</cdr:x>
      <cdr:y>0.11766</cdr:y>
    </cdr:to>
    <cdr:sp macro="" textlink="">
      <cdr:nvSpPr>
        <cdr:cNvPr id="8" name="Rectangle à coins arrondis 4"/>
        <cdr:cNvSpPr/>
      </cdr:nvSpPr>
      <cdr:spPr>
        <a:xfrm xmlns:a="http://schemas.openxmlformats.org/drawingml/2006/main">
          <a:off x="7338089" y="381022"/>
          <a:ext cx="1418246" cy="28067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243 650 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(PPP)</a:t>
          </a:r>
        </a:p>
      </cdr:txBody>
    </cdr:sp>
  </cdr:relSizeAnchor>
  <cdr:relSizeAnchor xmlns:cdr="http://schemas.openxmlformats.org/drawingml/2006/chartDrawing">
    <cdr:from>
      <cdr:x>0.85954</cdr:x>
      <cdr:y>0.33375</cdr:y>
    </cdr:from>
    <cdr:to>
      <cdr:x>0.96119</cdr:x>
      <cdr:y>0.3916</cdr:y>
    </cdr:to>
    <cdr:sp macro="" textlink="">
      <cdr:nvSpPr>
        <cdr:cNvPr id="11" name="Rectangle à coins arrondis 10"/>
        <cdr:cNvSpPr/>
      </cdr:nvSpPr>
      <cdr:spPr>
        <a:xfrm xmlns:a="http://schemas.openxmlformats.org/drawingml/2006/main">
          <a:off x="7833394" y="1876867"/>
          <a:ext cx="926389" cy="3253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111 230 €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0.95151</cdr:x>
      <cdr:y>0.11654</cdr:y>
    </cdr:from>
    <cdr:to>
      <cdr:x>0.95234</cdr:x>
      <cdr:y>0.18835</cdr:y>
    </cdr:to>
    <cdr:cxnSp macro="">
      <cdr:nvCxnSpPr>
        <cdr:cNvPr id="14" name="Connecteur droit avec flèche 13"/>
        <cdr:cNvCxnSpPr/>
      </cdr:nvCxnSpPr>
      <cdr:spPr>
        <a:xfrm xmlns:a="http://schemas.openxmlformats.org/drawingml/2006/main">
          <a:off x="8671570" y="655368"/>
          <a:ext cx="7610" cy="40381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0.949</cdr:x>
      <cdr:y>0.3916</cdr:y>
    </cdr:from>
    <cdr:to>
      <cdr:x>0.949</cdr:x>
      <cdr:y>0.44986</cdr:y>
    </cdr:to>
    <cdr:cxnSp macro="">
      <cdr:nvCxnSpPr>
        <cdr:cNvPr id="17" name="Connecteur droit avec flèche 16"/>
        <cdr:cNvCxnSpPr/>
      </cdr:nvCxnSpPr>
      <cdr:spPr>
        <a:xfrm xmlns:a="http://schemas.openxmlformats.org/drawingml/2006/main">
          <a:off x="8648700" y="2202180"/>
          <a:ext cx="0" cy="3276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0.87263</cdr:x>
      <cdr:y>0.71906</cdr:y>
    </cdr:from>
    <cdr:to>
      <cdr:x>0.96572</cdr:x>
      <cdr:y>0.77691</cdr:y>
    </cdr:to>
    <cdr:sp macro="" textlink="">
      <cdr:nvSpPr>
        <cdr:cNvPr id="21" name="Rectangle à coins arrondis 20"/>
        <cdr:cNvSpPr/>
      </cdr:nvSpPr>
      <cdr:spPr>
        <a:xfrm xmlns:a="http://schemas.openxmlformats.org/drawingml/2006/main">
          <a:off x="7952741" y="4043680"/>
          <a:ext cx="848360" cy="3253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12 140 €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0.94788</cdr:x>
      <cdr:y>0.77326</cdr:y>
    </cdr:from>
    <cdr:to>
      <cdr:x>0.94816</cdr:x>
      <cdr:y>0.81978</cdr:y>
    </cdr:to>
    <cdr:cxnSp macro="">
      <cdr:nvCxnSpPr>
        <cdr:cNvPr id="24" name="Connecteur droit avec flèche 23"/>
        <cdr:cNvCxnSpPr/>
      </cdr:nvCxnSpPr>
      <cdr:spPr>
        <a:xfrm xmlns:a="http://schemas.openxmlformats.org/drawingml/2006/main">
          <a:off x="8638540" y="4348480"/>
          <a:ext cx="2540" cy="2616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0.87096</cdr:x>
      <cdr:y>0.53342</cdr:y>
    </cdr:from>
    <cdr:to>
      <cdr:x>0.96405</cdr:x>
      <cdr:y>0.59127</cdr:y>
    </cdr:to>
    <cdr:sp macro="" textlink="">
      <cdr:nvSpPr>
        <cdr:cNvPr id="25" name="Rectangle à coins arrondis 24"/>
        <cdr:cNvSpPr/>
      </cdr:nvSpPr>
      <cdr:spPr>
        <a:xfrm xmlns:a="http://schemas.openxmlformats.org/drawingml/2006/main">
          <a:off x="7937500" y="2999740"/>
          <a:ext cx="848360" cy="3253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15 510 €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0.94872</cdr:x>
      <cdr:y>0.58762</cdr:y>
    </cdr:from>
    <cdr:to>
      <cdr:x>0.949</cdr:x>
      <cdr:y>0.63415</cdr:y>
    </cdr:to>
    <cdr:cxnSp macro="">
      <cdr:nvCxnSpPr>
        <cdr:cNvPr id="26" name="Connecteur droit avec flèche 25"/>
        <cdr:cNvCxnSpPr/>
      </cdr:nvCxnSpPr>
      <cdr:spPr>
        <a:xfrm xmlns:a="http://schemas.openxmlformats.org/drawingml/2006/main">
          <a:off x="8646160" y="3304540"/>
          <a:ext cx="2540" cy="2616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9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0.00334</cdr:x>
      <cdr:y>0.93496</cdr:y>
    </cdr:from>
    <cdr:to>
      <cdr:x>0.98411</cdr:x>
      <cdr:y>0.99187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480" y="5257800"/>
          <a:ext cx="8938226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latin typeface="Arial" panose="020B0604020202020204" pitchFamily="34" charset="0"/>
              <a:cs typeface="Arial" panose="020B0604020202020204" pitchFamily="34" charset="0"/>
            </a:rPr>
            <a:t>National income divided by adult population. National income = GDP - capital depreciation + net foreign income. </a:t>
          </a: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0.79431</cdr:x>
      <cdr:y>0.32656</cdr:y>
    </cdr:from>
    <cdr:to>
      <cdr:x>0.96572</cdr:x>
      <cdr:y>0.47155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7239000" y="1836430"/>
          <a:ext cx="1562109" cy="81536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national income</a:t>
          </a: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adult (2014) : 34 580 €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0.95987</cdr:x>
      <cdr:y>0.18564</cdr:y>
    </cdr:from>
    <cdr:to>
      <cdr:x>0.96154</cdr:x>
      <cdr:y>0.33063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 flipV="1">
          <a:off x="8747800" y="1043930"/>
          <a:ext cx="15220" cy="8153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0.19872</cdr:x>
      <cdr:y>0.528</cdr:y>
    </cdr:from>
    <cdr:to>
      <cdr:x>0.37793</cdr:x>
      <cdr:y>0.60434</cdr:y>
    </cdr:to>
    <cdr:sp macro="" textlink="">
      <cdr:nvSpPr>
        <cdr:cNvPr id="12" name="Rectangle à coins arrondis 11"/>
        <cdr:cNvSpPr/>
      </cdr:nvSpPr>
      <cdr:spPr>
        <a:xfrm xmlns:a="http://schemas.openxmlformats.org/drawingml/2006/main">
          <a:off x="1811038" y="2969240"/>
          <a:ext cx="1633201" cy="42930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1900-1945 : -0.1%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0.36455</cdr:x>
      <cdr:y>0.60163</cdr:y>
    </cdr:from>
    <cdr:to>
      <cdr:x>0.43645</cdr:x>
      <cdr:y>0.76423</cdr:y>
    </cdr:to>
    <cdr:cxnSp macro="">
      <cdr:nvCxnSpPr>
        <cdr:cNvPr id="13" name="Connecteur droit avec flèche 12"/>
        <cdr:cNvCxnSpPr/>
      </cdr:nvCxnSpPr>
      <cdr:spPr>
        <a:xfrm xmlns:a="http://schemas.openxmlformats.org/drawingml/2006/main">
          <a:off x="3322334" y="3383302"/>
          <a:ext cx="655306" cy="91437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0.10619</cdr:x>
      <cdr:y>0.60434</cdr:y>
    </cdr:from>
    <cdr:to>
      <cdr:x>0.20318</cdr:x>
      <cdr:y>0.7561</cdr:y>
    </cdr:to>
    <cdr:cxnSp macro="">
      <cdr:nvCxnSpPr>
        <cdr:cNvPr id="18" name="Connecteur droit avec flèche 17"/>
        <cdr:cNvCxnSpPr/>
      </cdr:nvCxnSpPr>
      <cdr:spPr>
        <a:xfrm xmlns:a="http://schemas.openxmlformats.org/drawingml/2006/main" flipH="1">
          <a:off x="967740" y="3398520"/>
          <a:ext cx="883920" cy="85344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0.41388</cdr:x>
      <cdr:y>0.27868</cdr:y>
    </cdr:from>
    <cdr:to>
      <cdr:x>0.60033</cdr:x>
      <cdr:y>0.35502</cdr:y>
    </cdr:to>
    <cdr:sp macro="" textlink="">
      <cdr:nvSpPr>
        <cdr:cNvPr id="11" name="Rectangle à coins arrondis 10"/>
        <cdr:cNvSpPr/>
      </cdr:nvSpPr>
      <cdr:spPr>
        <a:xfrm xmlns:a="http://schemas.openxmlformats.org/drawingml/2006/main">
          <a:off x="3771900" y="1567180"/>
          <a:ext cx="1699234" cy="42930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1945-1980 : +3.7%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0.71405</cdr:x>
      <cdr:y>0.07001</cdr:y>
    </cdr:from>
    <cdr:to>
      <cdr:x>0.89465</cdr:x>
      <cdr:y>0.14635</cdr:y>
    </cdr:to>
    <cdr:sp macro="" textlink="">
      <cdr:nvSpPr>
        <cdr:cNvPr id="14" name="Rectangle à coins arrondis 13"/>
        <cdr:cNvSpPr/>
      </cdr:nvSpPr>
      <cdr:spPr>
        <a:xfrm xmlns:a="http://schemas.openxmlformats.org/drawingml/2006/main">
          <a:off x="6507480" y="393700"/>
          <a:ext cx="1645894" cy="42930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1980-2014 : +0.9%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0.25084</cdr:x>
      <cdr:y>0.13369</cdr:y>
    </cdr:from>
    <cdr:to>
      <cdr:x>0.41555</cdr:x>
      <cdr:y>0.25745</cdr:y>
    </cdr:to>
    <cdr:sp macro="" textlink="">
      <cdr:nvSpPr>
        <cdr:cNvPr id="15" name="Rectangle à coins arrondis 14"/>
        <cdr:cNvSpPr/>
      </cdr:nvSpPr>
      <cdr:spPr>
        <a:xfrm xmlns:a="http://schemas.openxmlformats.org/drawingml/2006/main">
          <a:off x="2286000" y="751840"/>
          <a:ext cx="1501140" cy="69596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 growth rate 1900-2014 : +1.9%/year</a:t>
          </a:r>
          <a:endParaRPr lang="fr-FR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0.89465</cdr:x>
      <cdr:y>0.09892</cdr:y>
    </cdr:from>
    <cdr:to>
      <cdr:x>0.95987</cdr:x>
      <cdr:y>0.17209</cdr:y>
    </cdr:to>
    <cdr:cxnSp macro="">
      <cdr:nvCxnSpPr>
        <cdr:cNvPr id="19" name="Connecteur droit avec flèche 18"/>
        <cdr:cNvCxnSpPr/>
      </cdr:nvCxnSpPr>
      <cdr:spPr>
        <a:xfrm xmlns:a="http://schemas.openxmlformats.org/drawingml/2006/main">
          <a:off x="8153400" y="556260"/>
          <a:ext cx="594360" cy="4114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0.70652</cdr:x>
      <cdr:y>0.14724</cdr:y>
    </cdr:from>
    <cdr:to>
      <cdr:x>0.75725</cdr:x>
      <cdr:y>0.34553</cdr:y>
    </cdr:to>
    <cdr:cxnSp macro="">
      <cdr:nvCxnSpPr>
        <cdr:cNvPr id="20" name="Connecteur droit avec flèche 19"/>
        <cdr:cNvCxnSpPr/>
      </cdr:nvCxnSpPr>
      <cdr:spPr>
        <a:xfrm xmlns:a="http://schemas.openxmlformats.org/drawingml/2006/main" flipH="1">
          <a:off x="6438900" y="828040"/>
          <a:ext cx="462280" cy="11150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0.60006</cdr:x>
      <cdr:y>0.29088</cdr:y>
    </cdr:from>
    <cdr:to>
      <cdr:x>0.70485</cdr:x>
      <cdr:y>0.34959</cdr:y>
    </cdr:to>
    <cdr:cxnSp macro="">
      <cdr:nvCxnSpPr>
        <cdr:cNvPr id="21" name="Connecteur droit avec flèche 20"/>
        <cdr:cNvCxnSpPr/>
      </cdr:nvCxnSpPr>
      <cdr:spPr>
        <a:xfrm xmlns:a="http://schemas.openxmlformats.org/drawingml/2006/main">
          <a:off x="5468620" y="1635760"/>
          <a:ext cx="955040" cy="330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0.4398</cdr:x>
      <cdr:y>0.35592</cdr:y>
    </cdr:from>
    <cdr:to>
      <cdr:x>0.4646</cdr:x>
      <cdr:y>0.75474</cdr:y>
    </cdr:to>
    <cdr:cxnSp macro="">
      <cdr:nvCxnSpPr>
        <cdr:cNvPr id="22" name="Connecteur droit avec flèche 21"/>
        <cdr:cNvCxnSpPr/>
      </cdr:nvCxnSpPr>
      <cdr:spPr>
        <a:xfrm xmlns:a="http://schemas.openxmlformats.org/drawingml/2006/main" flipH="1">
          <a:off x="4008120" y="2001520"/>
          <a:ext cx="226060" cy="22428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0.91906</cdr:y>
    </cdr:from>
    <cdr:to>
      <cdr:x>0.97324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8998" y="5191125"/>
          <a:ext cx="8709579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0.801</cdr:x>
      <cdr:y>0.18157</cdr:y>
    </cdr:from>
    <cdr:to>
      <cdr:x>0.96656</cdr:x>
      <cdr:y>0.32656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7299960" y="1021080"/>
          <a:ext cx="1508760" cy="81534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national income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adult (2013) : 34 440 €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0.83528</cdr:x>
      <cdr:y>0.47967</cdr:y>
    </cdr:from>
    <cdr:to>
      <cdr:x>0.96377</cdr:x>
      <cdr:y>0.54472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7612380" y="2697480"/>
          <a:ext cx="1170940" cy="36576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111 230 €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0.95151</cdr:x>
      <cdr:y>0.54607</cdr:y>
    </cdr:from>
    <cdr:to>
      <cdr:x>0.95234</cdr:x>
      <cdr:y>0.65041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>
          <a:off x="8671560" y="3070860"/>
          <a:ext cx="7620" cy="58674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47810" cy="565404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0.801</cdr:x>
      <cdr:y>0.18157</cdr:y>
    </cdr:from>
    <cdr:to>
      <cdr:x>0.96656</cdr:x>
      <cdr:y>0.32656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7299960" y="1021080"/>
          <a:ext cx="1508760" cy="81534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national income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adult (2013) : 34 440 €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0.83528</cdr:x>
      <cdr:y>0.47967</cdr:y>
    </cdr:from>
    <cdr:to>
      <cdr:x>0.96377</cdr:x>
      <cdr:y>0.54472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7612380" y="2697480"/>
          <a:ext cx="1170940" cy="36576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111 230 €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0.95151</cdr:x>
      <cdr:y>0.54607</cdr:y>
    </cdr:from>
    <cdr:to>
      <cdr:x>0.95234</cdr:x>
      <cdr:y>0.65041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>
          <a:off x="8671560" y="3070860"/>
          <a:ext cx="7620" cy="58674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0.83527</cdr:x>
      <cdr:y>0.28319</cdr:y>
    </cdr:from>
    <cdr:to>
      <cdr:x>0.96376</cdr:x>
      <cdr:y>0.34824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7612265" y="1592550"/>
          <a:ext cx="1170996" cy="36581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38 920 €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0.95151</cdr:x>
      <cdr:y>0.2439</cdr:y>
    </cdr:from>
    <cdr:to>
      <cdr:x>0.95151</cdr:x>
      <cdr:y>0.28185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 flipH="1" flipV="1">
          <a:off x="8671560" y="1371600"/>
          <a:ext cx="60" cy="21338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0.02842</cdr:x>
      <cdr:y>0.92005</cdr:y>
    </cdr:from>
    <cdr:to>
      <cdr:x>0.97992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59051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0.82023</cdr:x>
      <cdr:y>0.05691</cdr:y>
    </cdr:from>
    <cdr:to>
      <cdr:x>0.98579</cdr:x>
      <cdr:y>0.2019</cdr:y>
    </cdr:to>
    <cdr:sp macro="" textlink="">
      <cdr:nvSpPr>
        <cdr:cNvPr id="11" name="Rectangle à coins arrondis 6"/>
        <cdr:cNvSpPr/>
      </cdr:nvSpPr>
      <cdr:spPr>
        <a:xfrm xmlns:a="http://schemas.openxmlformats.org/drawingml/2006/main">
          <a:off x="7475225" y="320010"/>
          <a:ext cx="1508834" cy="81536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national income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adult (2013) : 34 440 €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0.83527</cdr:x>
      <cdr:y>0.71138</cdr:y>
    </cdr:from>
    <cdr:to>
      <cdr:x>0.96376</cdr:x>
      <cdr:y>0.77643</cdr:y>
    </cdr:to>
    <cdr:sp macro="" textlink="">
      <cdr:nvSpPr>
        <cdr:cNvPr id="12" name="Rectangle à coins arrondis 7"/>
        <cdr:cNvSpPr/>
      </cdr:nvSpPr>
      <cdr:spPr>
        <a:xfrm xmlns:a="http://schemas.openxmlformats.org/drawingml/2006/main">
          <a:off x="7612265" y="4000470"/>
          <a:ext cx="1170996" cy="36581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15 510 €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0.95067</cdr:x>
      <cdr:y>0.64634</cdr:y>
    </cdr:from>
    <cdr:to>
      <cdr:x>0.95151</cdr:x>
      <cdr:y>0.71274</cdr:y>
    </cdr:to>
    <cdr:cxnSp macro="">
      <cdr:nvCxnSpPr>
        <cdr:cNvPr id="13" name="Connecteur droit avec flèche 9"/>
        <cdr:cNvCxnSpPr/>
      </cdr:nvCxnSpPr>
      <cdr:spPr>
        <a:xfrm xmlns:a="http://schemas.openxmlformats.org/drawingml/2006/main" flipV="1">
          <a:off x="8663940" y="3634740"/>
          <a:ext cx="7620" cy="3733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0.83668</cdr:x>
      <cdr:y>0.50768</cdr:y>
    </cdr:from>
    <cdr:to>
      <cdr:x>0.96517</cdr:x>
      <cdr:y>0.57273</cdr:y>
    </cdr:to>
    <cdr:sp macro="" textlink="">
      <cdr:nvSpPr>
        <cdr:cNvPr id="15" name="Rectangle à coins arrondis 14"/>
        <cdr:cNvSpPr/>
      </cdr:nvSpPr>
      <cdr:spPr>
        <a:xfrm xmlns:a="http://schemas.openxmlformats.org/drawingml/2006/main">
          <a:off x="7625080" y="2854960"/>
          <a:ext cx="1170996" cy="36581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111 230 €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0.95123</cdr:x>
      <cdr:y>0.46703</cdr:y>
    </cdr:from>
    <cdr:to>
      <cdr:x>0.95123</cdr:x>
      <cdr:y>0.50497</cdr:y>
    </cdr:to>
    <cdr:cxnSp macro="">
      <cdr:nvCxnSpPr>
        <cdr:cNvPr id="20" name="Connecteur droit avec flèche 19"/>
        <cdr:cNvCxnSpPr/>
      </cdr:nvCxnSpPr>
      <cdr:spPr>
        <a:xfrm xmlns:a="http://schemas.openxmlformats.org/drawingml/2006/main" flipH="1" flipV="1">
          <a:off x="8669020" y="2626360"/>
          <a:ext cx="60" cy="21338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47810" cy="565404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0.01544</cdr:x>
      <cdr:y>0.87259</cdr:y>
    </cdr:from>
    <cdr:to>
      <cdr:x>0.96796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135321" y="5274991"/>
          <a:ext cx="8346933" cy="770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Ratio entre le revenu du travail moyen des hommes et des femmes (y compris</a:t>
          </a:r>
          <a:r>
            <a:rPr lang="fr-FR" sz="1600" baseline="0">
              <a:latin typeface="Arial" panose="020B0604020202020204" pitchFamily="34" charset="0"/>
              <a:cs typeface="Arial" panose="020B0604020202020204" pitchFamily="34" charset="0"/>
            </a:rPr>
            <a:t> non-participants au marché du travail) en fonction de l'âge. Les revenus du travail incluent les salaires, pensions de retraite, allocations chômage et revenus d'activité non-salariée.</a:t>
          </a:r>
          <a:endParaRPr lang="fr-FR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0.56715</cdr:x>
      <cdr:y>0.36274</cdr:y>
    </cdr:from>
    <cdr:to>
      <cdr:x>0.97198</cdr:x>
      <cdr:y>0.60504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4969934" y="2192837"/>
          <a:ext cx="3547528" cy="1464764"/>
        </a:xfrm>
        <a:prstGeom xmlns:a="http://schemas.openxmlformats.org/drawingml/2006/main" prst="ellips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6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L'écart salarial augmente fortement avec l'âge: il est de 25% à 25 ans, et de 64% à 65 ans</a:t>
          </a:r>
          <a:endParaRPr lang="fr-FR" sz="1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0.83527</cdr:x>
      <cdr:y>0.28319</cdr:y>
    </cdr:from>
    <cdr:to>
      <cdr:x>0.96376</cdr:x>
      <cdr:y>0.34824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7612265" y="1592550"/>
          <a:ext cx="1170996" cy="36581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38 920 €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0.95151</cdr:x>
      <cdr:y>0.2439</cdr:y>
    </cdr:from>
    <cdr:to>
      <cdr:x>0.95151</cdr:x>
      <cdr:y>0.28185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 flipH="1" flipV="1">
          <a:off x="8671560" y="1371600"/>
          <a:ext cx="60" cy="21338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0.02842</cdr:x>
      <cdr:y>0.92005</cdr:y>
    </cdr:from>
    <cdr:to>
      <cdr:x>0.97992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59051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0.82023</cdr:x>
      <cdr:y>0.05691</cdr:y>
    </cdr:from>
    <cdr:to>
      <cdr:x>0.98579</cdr:x>
      <cdr:y>0.2019</cdr:y>
    </cdr:to>
    <cdr:sp macro="" textlink="">
      <cdr:nvSpPr>
        <cdr:cNvPr id="11" name="Rectangle à coins arrondis 6"/>
        <cdr:cNvSpPr/>
      </cdr:nvSpPr>
      <cdr:spPr>
        <a:xfrm xmlns:a="http://schemas.openxmlformats.org/drawingml/2006/main">
          <a:off x="7475225" y="320010"/>
          <a:ext cx="1508834" cy="81536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national income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adult (2013) : 34 440 €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0.83527</cdr:x>
      <cdr:y>0.71138</cdr:y>
    </cdr:from>
    <cdr:to>
      <cdr:x>0.96376</cdr:x>
      <cdr:y>0.77643</cdr:y>
    </cdr:to>
    <cdr:sp macro="" textlink="">
      <cdr:nvSpPr>
        <cdr:cNvPr id="12" name="Rectangle à coins arrondis 7"/>
        <cdr:cNvSpPr/>
      </cdr:nvSpPr>
      <cdr:spPr>
        <a:xfrm xmlns:a="http://schemas.openxmlformats.org/drawingml/2006/main">
          <a:off x="7612265" y="4000470"/>
          <a:ext cx="1170996" cy="36581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15 510 €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0.95067</cdr:x>
      <cdr:y>0.64634</cdr:y>
    </cdr:from>
    <cdr:to>
      <cdr:x>0.95151</cdr:x>
      <cdr:y>0.71274</cdr:y>
    </cdr:to>
    <cdr:cxnSp macro="">
      <cdr:nvCxnSpPr>
        <cdr:cNvPr id="13" name="Connecteur droit avec flèche 9"/>
        <cdr:cNvCxnSpPr/>
      </cdr:nvCxnSpPr>
      <cdr:spPr>
        <a:xfrm xmlns:a="http://schemas.openxmlformats.org/drawingml/2006/main" flipV="1">
          <a:off x="8663940" y="3634740"/>
          <a:ext cx="7620" cy="3733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0.83668</cdr:x>
      <cdr:y>0.50768</cdr:y>
    </cdr:from>
    <cdr:to>
      <cdr:x>0.96517</cdr:x>
      <cdr:y>0.57273</cdr:y>
    </cdr:to>
    <cdr:sp macro="" textlink="">
      <cdr:nvSpPr>
        <cdr:cNvPr id="15" name="Rectangle à coins arrondis 14"/>
        <cdr:cNvSpPr/>
      </cdr:nvSpPr>
      <cdr:spPr>
        <a:xfrm xmlns:a="http://schemas.openxmlformats.org/drawingml/2006/main">
          <a:off x="7625080" y="2854960"/>
          <a:ext cx="1170996" cy="36581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111 230 €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0.95123</cdr:x>
      <cdr:y>0.46703</cdr:y>
    </cdr:from>
    <cdr:to>
      <cdr:x>0.95123</cdr:x>
      <cdr:y>0.50497</cdr:y>
    </cdr:to>
    <cdr:cxnSp macro="">
      <cdr:nvCxnSpPr>
        <cdr:cNvPr id="20" name="Connecteur droit avec flèche 19"/>
        <cdr:cNvCxnSpPr/>
      </cdr:nvCxnSpPr>
      <cdr:spPr>
        <a:xfrm xmlns:a="http://schemas.openxmlformats.org/drawingml/2006/main" flipH="1" flipV="1">
          <a:off x="8669020" y="2626360"/>
          <a:ext cx="60" cy="21338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0.03053</cdr:x>
      <cdr:y>0.91463</cdr:y>
    </cdr:from>
    <cdr:to>
      <cdr:x>0.98203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9446" y="5166127"/>
          <a:ext cx="8709579" cy="482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0.801</cdr:x>
      <cdr:y>0.18157</cdr:y>
    </cdr:from>
    <cdr:to>
      <cdr:x>0.96656</cdr:x>
      <cdr:y>0.32656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7299960" y="1021080"/>
          <a:ext cx="1508760" cy="81534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national income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adult (2013) : 34 440 €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0.83946</cdr:x>
      <cdr:y>0.47018</cdr:y>
    </cdr:from>
    <cdr:to>
      <cdr:x>0.96795</cdr:x>
      <cdr:y>0.53523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7650400" y="2644112"/>
          <a:ext cx="1170996" cy="36581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359 290 €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0.95318</cdr:x>
      <cdr:y>0.53523</cdr:y>
    </cdr:from>
    <cdr:to>
      <cdr:x>0.95401</cdr:x>
      <cdr:y>0.63957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>
          <a:off x="8686825" y="3009896"/>
          <a:ext cx="7564" cy="58676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0.801</cdr:x>
      <cdr:y>0.18157</cdr:y>
    </cdr:from>
    <cdr:to>
      <cdr:x>0.96656</cdr:x>
      <cdr:y>0.32656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7299960" y="1021080"/>
          <a:ext cx="1508760" cy="81534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national income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adult (2013) : 34 440 €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0.83946</cdr:x>
      <cdr:y>0.47018</cdr:y>
    </cdr:from>
    <cdr:to>
      <cdr:x>0.96795</cdr:x>
      <cdr:y>0.53523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7650400" y="2644112"/>
          <a:ext cx="1170996" cy="36581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359 290 €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0.95318</cdr:x>
      <cdr:y>0.53523</cdr:y>
    </cdr:from>
    <cdr:to>
      <cdr:x>0.95401</cdr:x>
      <cdr:y>0.63957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>
          <a:off x="8686825" y="3009896"/>
          <a:ext cx="7564" cy="58676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0.55602</cdr:x>
      <cdr:y>0.20867</cdr:y>
    </cdr:from>
    <cdr:to>
      <cdr:x>0.66555</cdr:x>
      <cdr:y>0.26016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5067297" y="1173493"/>
          <a:ext cx="998203" cy="289557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3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0.1%               </a:t>
          </a:r>
        </a:p>
      </cdr:txBody>
    </cdr:sp>
  </cdr:relSizeAnchor>
  <cdr:relSizeAnchor xmlns:cdr="http://schemas.openxmlformats.org/drawingml/2006/chartDrawing">
    <cdr:from>
      <cdr:x>0.54821</cdr:x>
      <cdr:y>0.63505</cdr:y>
    </cdr:from>
    <cdr:to>
      <cdr:x>0.65774</cdr:x>
      <cdr:y>0.68654</cdr:y>
    </cdr:to>
    <cdr:sp macro="" textlink="">
      <cdr:nvSpPr>
        <cdr:cNvPr id="13" name="Rectangle à coins arrondis 12"/>
        <cdr:cNvSpPr/>
      </cdr:nvSpPr>
      <cdr:spPr>
        <a:xfrm xmlns:a="http://schemas.openxmlformats.org/drawingml/2006/main">
          <a:off x="4996153" y="3571241"/>
          <a:ext cx="998204" cy="289558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10%               </a:t>
          </a:r>
        </a:p>
      </cdr:txBody>
    </cdr:sp>
  </cdr:relSizeAnchor>
  <cdr:relSizeAnchor xmlns:cdr="http://schemas.openxmlformats.org/drawingml/2006/chartDrawing">
    <cdr:from>
      <cdr:x>0.11009</cdr:x>
      <cdr:y>0.16802</cdr:y>
    </cdr:from>
    <cdr:to>
      <cdr:x>0.25418</cdr:x>
      <cdr:y>0.26016</cdr:y>
    </cdr:to>
    <cdr:sp macro="" textlink="">
      <cdr:nvSpPr>
        <cdr:cNvPr id="18" name="Rectangle à coins arrondis 17"/>
        <cdr:cNvSpPr/>
      </cdr:nvSpPr>
      <cdr:spPr>
        <a:xfrm xmlns:a="http://schemas.openxmlformats.org/drawingml/2006/main">
          <a:off x="1003300" y="944880"/>
          <a:ext cx="1313180" cy="518160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Income</a:t>
          </a:r>
          <a:r>
            <a:rPr lang="fr-FR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shares 1983 = 100</a:t>
          </a:r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</a:p>
      </cdr:txBody>
    </cdr:sp>
  </cdr:relSizeAnchor>
  <cdr:relSizeAnchor xmlns:cdr="http://schemas.openxmlformats.org/drawingml/2006/chartDrawing">
    <cdr:from>
      <cdr:x>0.54905</cdr:x>
      <cdr:y>0.38979</cdr:y>
    </cdr:from>
    <cdr:to>
      <cdr:x>0.65858</cdr:x>
      <cdr:y>0.44128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5003800" y="2192020"/>
          <a:ext cx="998203" cy="28955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1%               </a:t>
          </a:r>
        </a:p>
      </cdr:txBody>
    </cdr:sp>
  </cdr:relSizeAnchor>
  <cdr:relSizeAnchor xmlns:cdr="http://schemas.openxmlformats.org/drawingml/2006/chartDrawing">
    <cdr:from>
      <cdr:x>0.53902</cdr:x>
      <cdr:y>0.757</cdr:y>
    </cdr:from>
    <cdr:to>
      <cdr:x>0.66054</cdr:x>
      <cdr:y>0.80849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4912360" y="4257040"/>
          <a:ext cx="1107440" cy="289558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Bottom 90%              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0.55602</cdr:x>
      <cdr:y>0.20867</cdr:y>
    </cdr:from>
    <cdr:to>
      <cdr:x>0.66555</cdr:x>
      <cdr:y>0.26016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5067297" y="1173493"/>
          <a:ext cx="998203" cy="289557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3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0.1%               </a:t>
          </a:r>
        </a:p>
      </cdr:txBody>
    </cdr:sp>
  </cdr:relSizeAnchor>
  <cdr:relSizeAnchor xmlns:cdr="http://schemas.openxmlformats.org/drawingml/2006/chartDrawing">
    <cdr:from>
      <cdr:x>0.54821</cdr:x>
      <cdr:y>0.63505</cdr:y>
    </cdr:from>
    <cdr:to>
      <cdr:x>0.65774</cdr:x>
      <cdr:y>0.68654</cdr:y>
    </cdr:to>
    <cdr:sp macro="" textlink="">
      <cdr:nvSpPr>
        <cdr:cNvPr id="13" name="Rectangle à coins arrondis 12"/>
        <cdr:cNvSpPr/>
      </cdr:nvSpPr>
      <cdr:spPr>
        <a:xfrm xmlns:a="http://schemas.openxmlformats.org/drawingml/2006/main">
          <a:off x="4996153" y="3571241"/>
          <a:ext cx="998204" cy="289558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10%               </a:t>
          </a:r>
        </a:p>
      </cdr:txBody>
    </cdr:sp>
  </cdr:relSizeAnchor>
  <cdr:relSizeAnchor xmlns:cdr="http://schemas.openxmlformats.org/drawingml/2006/chartDrawing">
    <cdr:from>
      <cdr:x>0.11009</cdr:x>
      <cdr:y>0.16802</cdr:y>
    </cdr:from>
    <cdr:to>
      <cdr:x>0.25418</cdr:x>
      <cdr:y>0.26016</cdr:y>
    </cdr:to>
    <cdr:sp macro="" textlink="">
      <cdr:nvSpPr>
        <cdr:cNvPr id="18" name="Rectangle à coins arrondis 17"/>
        <cdr:cNvSpPr/>
      </cdr:nvSpPr>
      <cdr:spPr>
        <a:xfrm xmlns:a="http://schemas.openxmlformats.org/drawingml/2006/main">
          <a:off x="1003300" y="944880"/>
          <a:ext cx="1313180" cy="518160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Income</a:t>
          </a:r>
          <a:r>
            <a:rPr lang="fr-FR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shares 1983 = 100</a:t>
          </a:r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</a:p>
      </cdr:txBody>
    </cdr:sp>
  </cdr:relSizeAnchor>
  <cdr:relSizeAnchor xmlns:cdr="http://schemas.openxmlformats.org/drawingml/2006/chartDrawing">
    <cdr:from>
      <cdr:x>0.54905</cdr:x>
      <cdr:y>0.38979</cdr:y>
    </cdr:from>
    <cdr:to>
      <cdr:x>0.65858</cdr:x>
      <cdr:y>0.44128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5003800" y="2192020"/>
          <a:ext cx="998203" cy="28955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1%               </a:t>
          </a:r>
        </a:p>
      </cdr:txBody>
    </cdr:sp>
  </cdr:relSizeAnchor>
  <cdr:relSizeAnchor xmlns:cdr="http://schemas.openxmlformats.org/drawingml/2006/chartDrawing">
    <cdr:from>
      <cdr:x>0.53902</cdr:x>
      <cdr:y>0.757</cdr:y>
    </cdr:from>
    <cdr:to>
      <cdr:x>0.66054</cdr:x>
      <cdr:y>0.80849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4912360" y="4257040"/>
          <a:ext cx="1107440" cy="289558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Bottom 90%           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7933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0.01672</cdr:x>
      <cdr:y>0.92005</cdr:y>
    </cdr:from>
    <cdr:to>
      <cdr:x>0.96822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5241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0.86619</cdr:x>
      <cdr:y>0.54451</cdr:y>
    </cdr:from>
    <cdr:to>
      <cdr:x>0.99468</cdr:x>
      <cdr:y>0.60956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7907269" y="3066235"/>
          <a:ext cx="1172954" cy="366309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1 308 290 € 38x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0.92643</cdr:x>
      <cdr:y>0.46729</cdr:y>
    </cdr:from>
    <cdr:to>
      <cdr:x>0.92643</cdr:x>
      <cdr:y>0.54317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 flipV="1">
          <a:off x="8457119" y="2631378"/>
          <a:ext cx="0" cy="42729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0.26476</cdr:x>
      <cdr:y>0.60082</cdr:y>
    </cdr:from>
    <cdr:to>
      <cdr:x>0.39325</cdr:x>
      <cdr:y>0.66587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2416969" y="3383329"/>
          <a:ext cx="1172954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23x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0.33027</cdr:x>
      <cdr:y>0.66576</cdr:y>
    </cdr:from>
    <cdr:to>
      <cdr:x>0.33139</cdr:x>
      <cdr:y>0.80448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 flipH="1">
          <a:off x="3014956" y="3749040"/>
          <a:ext cx="10184" cy="78110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0.7096</cdr:x>
      <cdr:y>0.10387</cdr:y>
    </cdr:from>
    <cdr:to>
      <cdr:x>0.83809</cdr:x>
      <cdr:y>0.16892</cdr:y>
    </cdr:to>
    <cdr:sp macro="" textlink="">
      <cdr:nvSpPr>
        <cdr:cNvPr id="18" name="Rectangle à coins arrondis 17"/>
        <cdr:cNvSpPr/>
      </cdr:nvSpPr>
      <cdr:spPr>
        <a:xfrm xmlns:a="http://schemas.openxmlformats.org/drawingml/2006/main">
          <a:off x="6477730" y="584885"/>
          <a:ext cx="1172954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50x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0.83752</cdr:x>
      <cdr:y>0.14043</cdr:y>
    </cdr:from>
    <cdr:to>
      <cdr:x>0.8796</cdr:x>
      <cdr:y>0.15172</cdr:y>
    </cdr:to>
    <cdr:cxnSp macro="">
      <cdr:nvCxnSpPr>
        <cdr:cNvPr id="23" name="Connecteur droit avec flèche 22"/>
        <cdr:cNvCxnSpPr/>
      </cdr:nvCxnSpPr>
      <cdr:spPr>
        <a:xfrm xmlns:a="http://schemas.openxmlformats.org/drawingml/2006/main">
          <a:off x="7645529" y="790807"/>
          <a:ext cx="384138" cy="6357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0.01672</cdr:x>
      <cdr:y>0.92005</cdr:y>
    </cdr:from>
    <cdr:to>
      <cdr:x>0.96822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5241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0.86619</cdr:x>
      <cdr:y>0.54451</cdr:y>
    </cdr:from>
    <cdr:to>
      <cdr:x>0.99468</cdr:x>
      <cdr:y>0.60956</cdr:y>
    </cdr:to>
    <cdr:sp macro="" textlink="">
      <cdr:nvSpPr>
        <cdr:cNvPr id="8" name="Rectangle à coins arrondis 7"/>
        <cdr:cNvSpPr/>
      </cdr:nvSpPr>
      <cdr:spPr>
        <a:xfrm xmlns:a="http://schemas.openxmlformats.org/drawingml/2006/main">
          <a:off x="7907269" y="3066235"/>
          <a:ext cx="1172954" cy="366309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1 308 290 € 38x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0.92643</cdr:x>
      <cdr:y>0.46729</cdr:y>
    </cdr:from>
    <cdr:to>
      <cdr:x>0.92643</cdr:x>
      <cdr:y>0.54317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 flipV="1">
          <a:off x="8457119" y="2631378"/>
          <a:ext cx="0" cy="42729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0.26476</cdr:x>
      <cdr:y>0.60082</cdr:y>
    </cdr:from>
    <cdr:to>
      <cdr:x>0.39325</cdr:x>
      <cdr:y>0.66587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2416969" y="3383329"/>
          <a:ext cx="1172954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23x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0.33027</cdr:x>
      <cdr:y>0.66576</cdr:y>
    </cdr:from>
    <cdr:to>
      <cdr:x>0.33139</cdr:x>
      <cdr:y>0.80448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 flipH="1">
          <a:off x="3014956" y="3749040"/>
          <a:ext cx="10184" cy="78110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0.7096</cdr:x>
      <cdr:y>0.10387</cdr:y>
    </cdr:from>
    <cdr:to>
      <cdr:x>0.83809</cdr:x>
      <cdr:y>0.16892</cdr:y>
    </cdr:to>
    <cdr:sp macro="" textlink="">
      <cdr:nvSpPr>
        <cdr:cNvPr id="18" name="Rectangle à coins arrondis 17"/>
        <cdr:cNvSpPr/>
      </cdr:nvSpPr>
      <cdr:spPr>
        <a:xfrm xmlns:a="http://schemas.openxmlformats.org/drawingml/2006/main">
          <a:off x="6477730" y="584885"/>
          <a:ext cx="1172954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50x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0.83752</cdr:x>
      <cdr:y>0.14043</cdr:y>
    </cdr:from>
    <cdr:to>
      <cdr:x>0.8796</cdr:x>
      <cdr:y>0.15172</cdr:y>
    </cdr:to>
    <cdr:cxnSp macro="">
      <cdr:nvCxnSpPr>
        <cdr:cNvPr id="23" name="Connecteur droit avec flèche 22"/>
        <cdr:cNvCxnSpPr/>
      </cdr:nvCxnSpPr>
      <cdr:spPr>
        <a:xfrm xmlns:a="http://schemas.openxmlformats.org/drawingml/2006/main">
          <a:off x="7645529" y="790807"/>
          <a:ext cx="384138" cy="6357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0.86838</cdr:x>
      <cdr:y>0.50934</cdr:y>
    </cdr:from>
    <cdr:to>
      <cdr:x>0.99687</cdr:x>
      <cdr:y>0.57439</cdr:y>
    </cdr:to>
    <cdr:sp macro="" textlink="">
      <cdr:nvSpPr>
        <cdr:cNvPr id="14" name="Rectangle à coins arrondis 13"/>
        <cdr:cNvSpPr/>
      </cdr:nvSpPr>
      <cdr:spPr>
        <a:xfrm xmlns:a="http://schemas.openxmlformats.org/drawingml/2006/main">
          <a:off x="7927236" y="2868159"/>
          <a:ext cx="1172955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5 181 850 € 150x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0.92697</cdr:x>
      <cdr:y>0.42532</cdr:y>
    </cdr:from>
    <cdr:to>
      <cdr:x>0.92698</cdr:x>
      <cdr:y>0.50934</cdr:y>
    </cdr:to>
    <cdr:cxnSp macro="">
      <cdr:nvCxnSpPr>
        <cdr:cNvPr id="15" name="Connecteur droit avec flèche 14"/>
        <cdr:cNvCxnSpPr/>
      </cdr:nvCxnSpPr>
      <cdr:spPr>
        <a:xfrm xmlns:a="http://schemas.openxmlformats.org/drawingml/2006/main" flipH="1" flipV="1">
          <a:off x="8462130" y="2395065"/>
          <a:ext cx="91" cy="47313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0.28148</cdr:x>
      <cdr:y>0.79065</cdr:y>
    </cdr:from>
    <cdr:to>
      <cdr:x>0.40997</cdr:x>
      <cdr:y>0.8557</cdr:y>
    </cdr:to>
    <cdr:sp macro="" textlink="">
      <cdr:nvSpPr>
        <cdr:cNvPr id="16" name="Rectangle à coins arrondis 15"/>
        <cdr:cNvSpPr/>
      </cdr:nvSpPr>
      <cdr:spPr>
        <a:xfrm xmlns:a="http://schemas.openxmlformats.org/drawingml/2006/main">
          <a:off x="2569538" y="4452276"/>
          <a:ext cx="1172955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80x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0.32471</cdr:x>
      <cdr:y>0.7659</cdr:y>
    </cdr:from>
    <cdr:to>
      <cdr:x>0.32972</cdr:x>
      <cdr:y>0.79161</cdr:y>
    </cdr:to>
    <cdr:cxnSp macro="">
      <cdr:nvCxnSpPr>
        <cdr:cNvPr id="17" name="Connecteur droit avec flèche 16"/>
        <cdr:cNvCxnSpPr/>
      </cdr:nvCxnSpPr>
      <cdr:spPr>
        <a:xfrm xmlns:a="http://schemas.openxmlformats.org/drawingml/2006/main" flipV="1">
          <a:off x="2964180" y="4312920"/>
          <a:ext cx="45720" cy="1447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0.70151</cdr:x>
      <cdr:y>0.06921</cdr:y>
    </cdr:from>
    <cdr:to>
      <cdr:x>0.83725</cdr:x>
      <cdr:y>0.13426</cdr:y>
    </cdr:to>
    <cdr:sp macro="" textlink="">
      <cdr:nvSpPr>
        <cdr:cNvPr id="27" name="Rectangle à coins arrondis 26"/>
        <cdr:cNvSpPr/>
      </cdr:nvSpPr>
      <cdr:spPr>
        <a:xfrm xmlns:a="http://schemas.openxmlformats.org/drawingml/2006/main">
          <a:off x="6403878" y="389735"/>
          <a:ext cx="1239138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213x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0.83752</cdr:x>
      <cdr:y>0.0801</cdr:y>
    </cdr:from>
    <cdr:to>
      <cdr:x>0.8773</cdr:x>
      <cdr:y>0.0839</cdr:y>
    </cdr:to>
    <cdr:cxnSp macro="">
      <cdr:nvCxnSpPr>
        <cdr:cNvPr id="28" name="Connecteur droit avec flèche 27"/>
        <cdr:cNvCxnSpPr/>
      </cdr:nvCxnSpPr>
      <cdr:spPr>
        <a:xfrm xmlns:a="http://schemas.openxmlformats.org/drawingml/2006/main">
          <a:off x="7645481" y="451043"/>
          <a:ext cx="363139" cy="2139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147810" cy="565404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unempl.insurance) among adults.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0.86838</cdr:x>
      <cdr:y>0.50934</cdr:y>
    </cdr:from>
    <cdr:to>
      <cdr:x>0.99687</cdr:x>
      <cdr:y>0.57439</cdr:y>
    </cdr:to>
    <cdr:sp macro="" textlink="">
      <cdr:nvSpPr>
        <cdr:cNvPr id="14" name="Rectangle à coins arrondis 13"/>
        <cdr:cNvSpPr/>
      </cdr:nvSpPr>
      <cdr:spPr>
        <a:xfrm xmlns:a="http://schemas.openxmlformats.org/drawingml/2006/main">
          <a:off x="7927236" y="2868159"/>
          <a:ext cx="1172955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5 181 850 € 150x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0.92697</cdr:x>
      <cdr:y>0.42532</cdr:y>
    </cdr:from>
    <cdr:to>
      <cdr:x>0.92698</cdr:x>
      <cdr:y>0.50934</cdr:y>
    </cdr:to>
    <cdr:cxnSp macro="">
      <cdr:nvCxnSpPr>
        <cdr:cNvPr id="15" name="Connecteur droit avec flèche 14"/>
        <cdr:cNvCxnSpPr/>
      </cdr:nvCxnSpPr>
      <cdr:spPr>
        <a:xfrm xmlns:a="http://schemas.openxmlformats.org/drawingml/2006/main" flipH="1" flipV="1">
          <a:off x="8462130" y="2395065"/>
          <a:ext cx="91" cy="47313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0.28148</cdr:x>
      <cdr:y>0.79065</cdr:y>
    </cdr:from>
    <cdr:to>
      <cdr:x>0.40997</cdr:x>
      <cdr:y>0.8557</cdr:y>
    </cdr:to>
    <cdr:sp macro="" textlink="">
      <cdr:nvSpPr>
        <cdr:cNvPr id="16" name="Rectangle à coins arrondis 15"/>
        <cdr:cNvSpPr/>
      </cdr:nvSpPr>
      <cdr:spPr>
        <a:xfrm xmlns:a="http://schemas.openxmlformats.org/drawingml/2006/main">
          <a:off x="2569538" y="4452276"/>
          <a:ext cx="1172955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80x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0.32471</cdr:x>
      <cdr:y>0.7659</cdr:y>
    </cdr:from>
    <cdr:to>
      <cdr:x>0.32972</cdr:x>
      <cdr:y>0.79161</cdr:y>
    </cdr:to>
    <cdr:cxnSp macro="">
      <cdr:nvCxnSpPr>
        <cdr:cNvPr id="17" name="Connecteur droit avec flèche 16"/>
        <cdr:cNvCxnSpPr/>
      </cdr:nvCxnSpPr>
      <cdr:spPr>
        <a:xfrm xmlns:a="http://schemas.openxmlformats.org/drawingml/2006/main" flipV="1">
          <a:off x="2964180" y="4312920"/>
          <a:ext cx="45720" cy="1447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0.70151</cdr:x>
      <cdr:y>0.06921</cdr:y>
    </cdr:from>
    <cdr:to>
      <cdr:x>0.83725</cdr:x>
      <cdr:y>0.13426</cdr:y>
    </cdr:to>
    <cdr:sp macro="" textlink="">
      <cdr:nvSpPr>
        <cdr:cNvPr id="27" name="Rectangle à coins arrondis 26"/>
        <cdr:cNvSpPr/>
      </cdr:nvSpPr>
      <cdr:spPr>
        <a:xfrm xmlns:a="http://schemas.openxmlformats.org/drawingml/2006/main">
          <a:off x="6403878" y="389735"/>
          <a:ext cx="1239138" cy="36630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213x average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0.83752</cdr:x>
      <cdr:y>0.0801</cdr:y>
    </cdr:from>
    <cdr:to>
      <cdr:x>0.8773</cdr:x>
      <cdr:y>0.0839</cdr:y>
    </cdr:to>
    <cdr:cxnSp macro="">
      <cdr:nvCxnSpPr>
        <cdr:cNvPr id="28" name="Connecteur droit avec flèche 27"/>
        <cdr:cNvCxnSpPr/>
      </cdr:nvCxnSpPr>
      <cdr:spPr>
        <a:xfrm xmlns:a="http://schemas.openxmlformats.org/drawingml/2006/main">
          <a:off x="7645481" y="451043"/>
          <a:ext cx="363139" cy="2139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Distributions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total income, capital income and labor income among adults.          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0.75209</cdr:x>
      <cdr:y>0.10555</cdr:y>
    </cdr:from>
    <cdr:to>
      <cdr:x>0.88174</cdr:x>
      <cdr:y>0.19892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6865621" y="594360"/>
          <a:ext cx="1183606" cy="525780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3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0.01% (total</a:t>
          </a:r>
          <a:r>
            <a:rPr lang="fr-FR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income)              </a:t>
          </a:r>
        </a:p>
      </cdr:txBody>
    </cdr:sp>
  </cdr:relSizeAnchor>
  <cdr:relSizeAnchor xmlns:cdr="http://schemas.openxmlformats.org/drawingml/2006/chartDrawing">
    <cdr:from>
      <cdr:x>0.56657</cdr:x>
      <cdr:y>0.66753</cdr:y>
    </cdr:from>
    <cdr:to>
      <cdr:x>0.70534</cdr:x>
      <cdr:y>0.75237</cdr:y>
    </cdr:to>
    <cdr:sp macro="" textlink="">
      <cdr:nvSpPr>
        <cdr:cNvPr id="13" name="Rectangle à coins arrondis 12"/>
        <cdr:cNvSpPr/>
      </cdr:nvSpPr>
      <cdr:spPr>
        <a:xfrm xmlns:a="http://schemas.openxmlformats.org/drawingml/2006/main">
          <a:off x="5172118" y="3758961"/>
          <a:ext cx="1266782" cy="477759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0,01% (labor income)               </a:t>
          </a:r>
        </a:p>
      </cdr:txBody>
    </cdr:sp>
  </cdr:relSizeAnchor>
  <cdr:relSizeAnchor xmlns:cdr="http://schemas.openxmlformats.org/drawingml/2006/chartDrawing">
    <cdr:from>
      <cdr:x>0.09506</cdr:x>
      <cdr:y>0.1396</cdr:y>
    </cdr:from>
    <cdr:to>
      <cdr:x>0.23915</cdr:x>
      <cdr:y>0.23174</cdr:y>
    </cdr:to>
    <cdr:sp macro="" textlink="">
      <cdr:nvSpPr>
        <cdr:cNvPr id="18" name="Rectangle à coins arrondis 17"/>
        <cdr:cNvSpPr/>
      </cdr:nvSpPr>
      <cdr:spPr>
        <a:xfrm xmlns:a="http://schemas.openxmlformats.org/drawingml/2006/main">
          <a:off x="867825" y="786131"/>
          <a:ext cx="1315363" cy="518857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Income</a:t>
          </a:r>
          <a:r>
            <a:rPr lang="fr-FR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shares 1983 = 100</a:t>
          </a:r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</a:p>
      </cdr:txBody>
    </cdr:sp>
  </cdr:relSizeAnchor>
  <cdr:relSizeAnchor xmlns:cdr="http://schemas.openxmlformats.org/drawingml/2006/chartDrawing">
    <cdr:from>
      <cdr:x>0.39649</cdr:x>
      <cdr:y>0.28154</cdr:y>
    </cdr:from>
    <cdr:to>
      <cdr:x>0.54841</cdr:x>
      <cdr:y>0.36671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3619500" y="1585378"/>
          <a:ext cx="1386840" cy="479642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0,01% (capital income)             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147810" cy="565404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0.60272</cdr:x>
      <cdr:y>0.16807</cdr:y>
    </cdr:from>
    <cdr:to>
      <cdr:x>0.76482</cdr:x>
      <cdr:y>0.24086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5597984" y="1016023"/>
          <a:ext cx="1505574" cy="44003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</a:t>
          </a:r>
          <a:r>
            <a:rPr lang="fr-FR" sz="1600" b="0" baseline="0">
              <a:latin typeface="Arial" panose="020B0604020202020204" pitchFamily="34" charset="0"/>
              <a:cs typeface="Arial" panose="020B0604020202020204" pitchFamily="34" charset="0"/>
            </a:rPr>
            <a:t> 50%</a:t>
          </a:r>
          <a:endParaRPr lang="fr-FR" sz="16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0.60546</cdr:x>
      <cdr:y>0.34454</cdr:y>
    </cdr:from>
    <cdr:to>
      <cdr:x>0.77484</cdr:x>
      <cdr:y>0.44497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623448" y="2082803"/>
          <a:ext cx="1573190" cy="60711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3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0" baseline="0">
              <a:latin typeface="Arial" panose="020B0604020202020204" pitchFamily="34" charset="0"/>
              <a:cs typeface="Arial" panose="020B0604020202020204" pitchFamily="34" charset="0"/>
            </a:rPr>
            <a:t>Top 10%</a:t>
          </a:r>
          <a:endParaRPr lang="fr-FR" sz="16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0.62906</cdr:x>
      <cdr:y>0.54622</cdr:y>
    </cdr:from>
    <cdr:to>
      <cdr:x>0.76617</cdr:x>
      <cdr:y>0.63699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5842638" y="3302001"/>
          <a:ext cx="1273469" cy="548723"/>
        </a:xfrm>
        <a:prstGeom xmlns:a="http://schemas.openxmlformats.org/drawingml/2006/main" prst="ellipse">
          <a:avLst/>
        </a:prstGeom>
        <a:ln xmlns:a="http://schemas.openxmlformats.org/drawingml/2006/main" w="28575">
          <a:solidFill>
            <a:schemeClr val="accent2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0" baseline="0">
              <a:latin typeface="Arial" panose="020B0604020202020204" pitchFamily="34" charset="0"/>
              <a:cs typeface="Arial" panose="020B0604020202020204" pitchFamily="34" charset="0"/>
            </a:rPr>
            <a:t>Top 1%</a:t>
          </a:r>
          <a:endParaRPr lang="fr-FR" sz="16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0.62716</cdr:x>
      <cdr:y>0.75147</cdr:y>
    </cdr:from>
    <cdr:to>
      <cdr:x>0.78945</cdr:x>
      <cdr:y>0.83131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5825030" y="4542790"/>
          <a:ext cx="1507339" cy="482648"/>
        </a:xfrm>
        <a:prstGeom xmlns:a="http://schemas.openxmlformats.org/drawingml/2006/main" prst="ellipse">
          <a:avLst/>
        </a:prstGeom>
        <a:ln xmlns:a="http://schemas.openxmlformats.org/drawingml/2006/main" w="28575">
          <a:solidFill>
            <a:schemeClr val="accent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0" baseline="0">
              <a:latin typeface="Arial" panose="020B0604020202020204" pitchFamily="34" charset="0"/>
              <a:cs typeface="Arial" panose="020B0604020202020204" pitchFamily="34" charset="0"/>
            </a:rPr>
            <a:t>Top 0.1%</a:t>
          </a:r>
          <a:endParaRPr lang="fr-FR" sz="16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0.80047</cdr:x>
      <cdr:y>0.44397</cdr:y>
    </cdr:from>
    <cdr:to>
      <cdr:x>0.99362</cdr:x>
      <cdr:y>0.67435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7434741" y="2683911"/>
          <a:ext cx="1793964" cy="1392693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 des femmes dans le top 1%:          10% en 1994, 16% en 2012,  50% d'ici 2102 ? </a:t>
          </a:r>
          <a:endParaRPr lang="fr-FR" sz="1500"/>
        </a:p>
      </cdr:txBody>
    </cdr:sp>
  </cdr:relSizeAnchor>
  <cdr:relSizeAnchor xmlns:cdr="http://schemas.openxmlformats.org/drawingml/2006/chartDrawing">
    <cdr:from>
      <cdr:x>0.80047</cdr:x>
      <cdr:y>0.68614</cdr:y>
    </cdr:from>
    <cdr:to>
      <cdr:x>0.9918</cdr:x>
      <cdr:y>0.79832</cdr:y>
    </cdr:to>
    <cdr:sp macro="" textlink="">
      <cdr:nvSpPr>
        <cdr:cNvPr id="10" name="Rectangle à coins arrondis 9"/>
        <cdr:cNvSpPr/>
      </cdr:nvSpPr>
      <cdr:spPr>
        <a:xfrm xmlns:a="http://schemas.openxmlformats.org/drawingml/2006/main">
          <a:off x="7434683" y="4147863"/>
          <a:ext cx="1777060" cy="678151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top 0.1%:          50% d'ici à 2144? </a:t>
          </a:r>
          <a:endParaRPr lang="fr-FR" sz="1500"/>
        </a:p>
      </cdr:txBody>
    </cdr:sp>
  </cdr:relSizeAnchor>
  <cdr:relSizeAnchor xmlns:cdr="http://schemas.openxmlformats.org/drawingml/2006/chartDrawing">
    <cdr:from>
      <cdr:x>0.00547</cdr:x>
      <cdr:y>0.93702</cdr:y>
    </cdr:from>
    <cdr:to>
      <cdr:x>0.90416</cdr:x>
      <cdr:y>1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50800" y="5664448"/>
          <a:ext cx="8346932" cy="380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aseline="0">
              <a:latin typeface="Arial" panose="020B0604020202020204" pitchFamily="34" charset="0"/>
              <a:cs typeface="Arial" panose="020B0604020202020204" pitchFamily="34" charset="0"/>
            </a:rPr>
            <a:t>Part des femmes dans les différents fractiles de revenus du travail.</a:t>
          </a:r>
          <a:endParaRPr lang="fr-FR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Distributions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total income, capital income and labor income among adults.          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0.75209</cdr:x>
      <cdr:y>0.10555</cdr:y>
    </cdr:from>
    <cdr:to>
      <cdr:x>0.88174</cdr:x>
      <cdr:y>0.19892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6865621" y="594360"/>
          <a:ext cx="1183606" cy="525780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3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0.01% (total</a:t>
          </a:r>
          <a:r>
            <a:rPr lang="fr-FR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income)              </a:t>
          </a:r>
        </a:p>
      </cdr:txBody>
    </cdr:sp>
  </cdr:relSizeAnchor>
  <cdr:relSizeAnchor xmlns:cdr="http://schemas.openxmlformats.org/drawingml/2006/chartDrawing">
    <cdr:from>
      <cdr:x>0.56657</cdr:x>
      <cdr:y>0.66753</cdr:y>
    </cdr:from>
    <cdr:to>
      <cdr:x>0.70534</cdr:x>
      <cdr:y>0.75237</cdr:y>
    </cdr:to>
    <cdr:sp macro="" textlink="">
      <cdr:nvSpPr>
        <cdr:cNvPr id="13" name="Rectangle à coins arrondis 12"/>
        <cdr:cNvSpPr/>
      </cdr:nvSpPr>
      <cdr:spPr>
        <a:xfrm xmlns:a="http://schemas.openxmlformats.org/drawingml/2006/main">
          <a:off x="5172118" y="3758961"/>
          <a:ext cx="1266782" cy="477759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0,01% (labor income)               </a:t>
          </a:r>
        </a:p>
      </cdr:txBody>
    </cdr:sp>
  </cdr:relSizeAnchor>
  <cdr:relSizeAnchor xmlns:cdr="http://schemas.openxmlformats.org/drawingml/2006/chartDrawing">
    <cdr:from>
      <cdr:x>0.09506</cdr:x>
      <cdr:y>0.1396</cdr:y>
    </cdr:from>
    <cdr:to>
      <cdr:x>0.23915</cdr:x>
      <cdr:y>0.23174</cdr:y>
    </cdr:to>
    <cdr:sp macro="" textlink="">
      <cdr:nvSpPr>
        <cdr:cNvPr id="18" name="Rectangle à coins arrondis 17"/>
        <cdr:cNvSpPr/>
      </cdr:nvSpPr>
      <cdr:spPr>
        <a:xfrm xmlns:a="http://schemas.openxmlformats.org/drawingml/2006/main">
          <a:off x="867825" y="786131"/>
          <a:ext cx="1315363" cy="518857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Income</a:t>
          </a:r>
          <a:r>
            <a:rPr lang="fr-FR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shares 1983 = 100</a:t>
          </a:r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</a:p>
      </cdr:txBody>
    </cdr:sp>
  </cdr:relSizeAnchor>
  <cdr:relSizeAnchor xmlns:cdr="http://schemas.openxmlformats.org/drawingml/2006/chartDrawing">
    <cdr:from>
      <cdr:x>0.39649</cdr:x>
      <cdr:y>0.28154</cdr:y>
    </cdr:from>
    <cdr:to>
      <cdr:x>0.54841</cdr:x>
      <cdr:y>0.36671</cdr:y>
    </cdr:to>
    <cdr:sp macro="" textlink="">
      <cdr:nvSpPr>
        <cdr:cNvPr id="7" name="Rectangle à coins arrondis 6"/>
        <cdr:cNvSpPr/>
      </cdr:nvSpPr>
      <cdr:spPr>
        <a:xfrm xmlns:a="http://schemas.openxmlformats.org/drawingml/2006/main">
          <a:off x="3619500" y="1585378"/>
          <a:ext cx="1386840" cy="479642"/>
        </a:xfrm>
        <a:prstGeom xmlns:a="http://schemas.openxmlformats.org/drawingml/2006/main" prst="roundRect">
          <a:avLst/>
        </a:prstGeom>
        <a:ln xmlns:a="http://schemas.openxmlformats.org/drawingml/2006/main" w="28575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 0,01% (capital income)              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0.01394</cdr:x>
      <cdr:y>0.92005</cdr:y>
    </cdr:from>
    <cdr:to>
      <cdr:x>0.96544</cdr:x>
      <cdr:y>1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127021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(incl. tax-exempt labor and capital income) vs pretax fiscal income (reported on income tax returns).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0.71293</cdr:x>
      <cdr:y>0.49593</cdr:y>
    </cdr:from>
    <cdr:to>
      <cdr:x>0.88043</cdr:x>
      <cdr:y>0.59756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6497320" y="2788920"/>
          <a:ext cx="1526540" cy="57150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Rise of tax-exempt capital income</a:t>
          </a:r>
          <a:endParaRPr lang="fr-FR"/>
        </a:p>
      </cdr:txBody>
    </cdr:sp>
  </cdr:relSizeAnchor>
  <cdr:relSizeAnchor xmlns:cdr="http://schemas.openxmlformats.org/drawingml/2006/chartDrawing">
    <cdr:from>
      <cdr:x>0.83751</cdr:x>
      <cdr:y>0.59846</cdr:y>
    </cdr:from>
    <cdr:to>
      <cdr:x>0.84114</cdr:x>
      <cdr:y>0.72629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>
          <a:off x="7632700" y="3365500"/>
          <a:ext cx="33020" cy="7188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0.83027</cdr:x>
      <cdr:y>0.38211</cdr:y>
    </cdr:from>
    <cdr:to>
      <cdr:x>0.83445</cdr:x>
      <cdr:y>0.49458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H="1" flipV="1">
          <a:off x="7566660" y="2148840"/>
          <a:ext cx="38100" cy="6324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0.01394</cdr:x>
      <cdr:y>0.92005</cdr:y>
    </cdr:from>
    <cdr:to>
      <cdr:x>0.96544</cdr:x>
      <cdr:y>1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127021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(incl. tax-exempt labor and capital income) vs pretax fiscal income (reported on income tax returns).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0.71293</cdr:x>
      <cdr:y>0.49593</cdr:y>
    </cdr:from>
    <cdr:to>
      <cdr:x>0.88043</cdr:x>
      <cdr:y>0.59756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6497320" y="2788920"/>
          <a:ext cx="1526540" cy="57150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Rise of tax-exempt capital income</a:t>
          </a:r>
          <a:endParaRPr lang="fr-FR"/>
        </a:p>
      </cdr:txBody>
    </cdr:sp>
  </cdr:relSizeAnchor>
  <cdr:relSizeAnchor xmlns:cdr="http://schemas.openxmlformats.org/drawingml/2006/chartDrawing">
    <cdr:from>
      <cdr:x>0.83751</cdr:x>
      <cdr:y>0.59846</cdr:y>
    </cdr:from>
    <cdr:to>
      <cdr:x>0.84114</cdr:x>
      <cdr:y>0.72629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>
          <a:off x="7632700" y="3365500"/>
          <a:ext cx="33020" cy="7188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0.83027</cdr:x>
      <cdr:y>0.38211</cdr:y>
    </cdr:from>
    <cdr:to>
      <cdr:x>0.83445</cdr:x>
      <cdr:y>0.49458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H="1" flipV="1">
          <a:off x="7566660" y="2148840"/>
          <a:ext cx="38100" cy="6324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0.74415</cdr:x>
      <cdr:y>0.49593</cdr:y>
    </cdr:from>
    <cdr:to>
      <cdr:x>0.88127</cdr:x>
      <cdr:y>0.5813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6781800" y="2788893"/>
          <a:ext cx="1249680" cy="48008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Rise of singles</a:t>
          </a:r>
          <a:endParaRPr lang="fr-FR"/>
        </a:p>
      </cdr:txBody>
    </cdr:sp>
  </cdr:relSizeAnchor>
  <cdr:relSizeAnchor xmlns:cdr="http://schemas.openxmlformats.org/drawingml/2006/chartDrawing">
    <cdr:from>
      <cdr:x>0.83835</cdr:x>
      <cdr:y>0.58084</cdr:y>
    </cdr:from>
    <cdr:to>
      <cdr:x>0.8587</cdr:x>
      <cdr:y>0.68835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>
          <a:off x="7640284" y="3266416"/>
          <a:ext cx="185456" cy="60454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0.83027</cdr:x>
      <cdr:y>0.33875</cdr:y>
    </cdr:from>
    <cdr:to>
      <cdr:x>0.83445</cdr:x>
      <cdr:y>0.49458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H="1" flipV="1">
          <a:off x="7566660" y="1905000"/>
          <a:ext cx="38118" cy="87630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0.00892</cdr:x>
      <cdr:y>0.92005</cdr:y>
    </cdr:from>
    <cdr:to>
      <cdr:x>0.96042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81297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 vs tax-units series (singles and married couples).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0.74415</cdr:x>
      <cdr:y>0.49593</cdr:y>
    </cdr:from>
    <cdr:to>
      <cdr:x>0.88127</cdr:x>
      <cdr:y>0.5813</cdr:y>
    </cdr:to>
    <cdr:sp macro="" textlink="">
      <cdr:nvSpPr>
        <cdr:cNvPr id="5" name="Rectangle à coins arrondis 4"/>
        <cdr:cNvSpPr/>
      </cdr:nvSpPr>
      <cdr:spPr>
        <a:xfrm xmlns:a="http://schemas.openxmlformats.org/drawingml/2006/main">
          <a:off x="6781800" y="2788893"/>
          <a:ext cx="1249680" cy="48008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Rise of singles</a:t>
          </a:r>
          <a:endParaRPr lang="fr-FR"/>
        </a:p>
      </cdr:txBody>
    </cdr:sp>
  </cdr:relSizeAnchor>
  <cdr:relSizeAnchor xmlns:cdr="http://schemas.openxmlformats.org/drawingml/2006/chartDrawing">
    <cdr:from>
      <cdr:x>0.83835</cdr:x>
      <cdr:y>0.58084</cdr:y>
    </cdr:from>
    <cdr:to>
      <cdr:x>0.8587</cdr:x>
      <cdr:y>0.68835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>
          <a:off x="7640284" y="3266416"/>
          <a:ext cx="185456" cy="60454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0.83027</cdr:x>
      <cdr:y>0.33875</cdr:y>
    </cdr:from>
    <cdr:to>
      <cdr:x>0.83445</cdr:x>
      <cdr:y>0.49458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H="1" flipV="1">
          <a:off x="7566660" y="1905000"/>
          <a:ext cx="38118" cy="87630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0.00892</cdr:x>
      <cdr:y>0.92005</cdr:y>
    </cdr:from>
    <cdr:to>
      <cdr:x>0.96042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81297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 vs tax-units series (singles and married couples).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0.01561</cdr:x>
      <cdr:y>0.92005</cdr:y>
    </cdr:from>
    <cdr:to>
      <cdr:x>0.96711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142257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0.01561</cdr:x>
      <cdr:y>0.92005</cdr:y>
    </cdr:from>
    <cdr:to>
      <cdr:x>0.96711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142257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0.01979</cdr:x>
      <cdr:y>0.92005</cdr:y>
    </cdr:from>
    <cdr:to>
      <cdr:x>0.97129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180340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0.01979</cdr:x>
      <cdr:y>0.92005</cdr:y>
    </cdr:from>
    <cdr:to>
      <cdr:x>0.97129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180340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0.03769</cdr:x>
      <cdr:y>0.83638</cdr:y>
    </cdr:from>
    <cdr:to>
      <cdr:x>0.11676</cdr:x>
      <cdr:y>0.89691</cdr:y>
    </cdr:to>
    <cdr:sp macro="" textlink="">
      <cdr:nvSpPr>
        <cdr:cNvPr id="10" name="Rounded Rectangle 3"/>
        <cdr:cNvSpPr/>
      </cdr:nvSpPr>
      <cdr:spPr>
        <a:xfrm xmlns:a="http://schemas.openxmlformats.org/drawingml/2006/main">
          <a:off x="350519" y="5079469"/>
          <a:ext cx="735331" cy="36760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9 800 €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0.18066</cdr:x>
      <cdr:y>0.83577</cdr:y>
    </cdr:from>
    <cdr:to>
      <cdr:x>0.26919</cdr:x>
      <cdr:y>0.8963</cdr:y>
    </cdr:to>
    <cdr:sp macro="" textlink="">
      <cdr:nvSpPr>
        <cdr:cNvPr id="13" name="Rounded Rectangle 12"/>
        <cdr:cNvSpPr/>
      </cdr:nvSpPr>
      <cdr:spPr>
        <a:xfrm xmlns:a="http://schemas.openxmlformats.org/drawingml/2006/main">
          <a:off x="1681208" y="5078933"/>
          <a:ext cx="823867" cy="367837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26 000 €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0.34412</cdr:x>
      <cdr:y>0.83554</cdr:y>
    </cdr:from>
    <cdr:to>
      <cdr:x>0.43261</cdr:x>
      <cdr:y>0.89828</cdr:y>
    </cdr:to>
    <cdr:sp macro="" textlink="">
      <cdr:nvSpPr>
        <cdr:cNvPr id="15" name="Rounded Rectangle 14"/>
        <cdr:cNvSpPr/>
      </cdr:nvSpPr>
      <cdr:spPr>
        <a:xfrm xmlns:a="http://schemas.openxmlformats.org/drawingml/2006/main">
          <a:off x="3200395" y="5074323"/>
          <a:ext cx="822966" cy="381029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34 500 </a:t>
          </a: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0.50553</cdr:x>
      <cdr:y>0.83751</cdr:y>
    </cdr:from>
    <cdr:to>
      <cdr:x>0.5932</cdr:x>
      <cdr:y>0.89774</cdr:y>
    </cdr:to>
    <cdr:sp macro="" textlink="">
      <cdr:nvSpPr>
        <cdr:cNvPr id="17" name="Rounded Rectangle 16"/>
        <cdr:cNvSpPr/>
      </cdr:nvSpPr>
      <cdr:spPr>
        <a:xfrm xmlns:a="http://schemas.openxmlformats.org/drawingml/2006/main">
          <a:off x="4701561" y="5086332"/>
          <a:ext cx="815319" cy="365785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50 900 €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0.65546</cdr:x>
      <cdr:y>0.83789</cdr:y>
    </cdr:from>
    <cdr:to>
      <cdr:x>0.75215</cdr:x>
      <cdr:y>0.899</cdr:y>
    </cdr:to>
    <cdr:sp macro="" textlink="">
      <cdr:nvSpPr>
        <cdr:cNvPr id="19" name="Rounded Rectangle 18"/>
        <cdr:cNvSpPr/>
      </cdr:nvSpPr>
      <cdr:spPr>
        <a:xfrm xmlns:a="http://schemas.openxmlformats.org/drawingml/2006/main">
          <a:off x="6095920" y="5088623"/>
          <a:ext cx="899240" cy="37113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102 600 €</a:t>
          </a:r>
          <a:endParaRPr lang="fr-FR"/>
        </a:p>
      </cdr:txBody>
    </cdr:sp>
  </cdr:relSizeAnchor>
  <cdr:relSizeAnchor xmlns:cdr="http://schemas.openxmlformats.org/drawingml/2006/chartDrawing">
    <cdr:from>
      <cdr:x>0.75993</cdr:x>
      <cdr:y>0.83922</cdr:y>
    </cdr:from>
    <cdr:to>
      <cdr:x>0.85703</cdr:x>
      <cdr:y>0.899</cdr:y>
    </cdr:to>
    <cdr:sp macro="" textlink="">
      <cdr:nvSpPr>
        <cdr:cNvPr id="22" name="Rounded Rectangle 21"/>
        <cdr:cNvSpPr/>
      </cdr:nvSpPr>
      <cdr:spPr>
        <a:xfrm xmlns:a="http://schemas.openxmlformats.org/drawingml/2006/main">
          <a:off x="7067549" y="5096701"/>
          <a:ext cx="903009" cy="36305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193 60</a:t>
          </a: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0 €</a:t>
          </a:r>
          <a:endParaRPr lang="fr-FR"/>
        </a:p>
      </cdr:txBody>
    </cdr:sp>
  </cdr:relSizeAnchor>
  <cdr:relSizeAnchor xmlns:cdr="http://schemas.openxmlformats.org/drawingml/2006/chartDrawing">
    <cdr:from>
      <cdr:x>0.88939</cdr:x>
      <cdr:y>0.83922</cdr:y>
    </cdr:from>
    <cdr:to>
      <cdr:x>1</cdr:x>
      <cdr:y>0.89912</cdr:y>
    </cdr:to>
    <cdr:sp macro="" textlink="">
      <cdr:nvSpPr>
        <cdr:cNvPr id="24" name="Rounded Rectangle 23"/>
        <cdr:cNvSpPr/>
      </cdr:nvSpPr>
      <cdr:spPr>
        <a:xfrm xmlns:a="http://schemas.openxmlformats.org/drawingml/2006/main">
          <a:off x="8271510" y="5096701"/>
          <a:ext cx="1028700" cy="363781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1 134 000 €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0.68879</cdr:x>
      <cdr:y>0.1834</cdr:y>
    </cdr:from>
    <cdr:to>
      <cdr:x>0.94565</cdr:x>
      <cdr:y>0.2679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6405891" y="1113800"/>
          <a:ext cx="2388852" cy="513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 income</a:t>
          </a:r>
        </a:p>
        <a:p xmlns:a="http://schemas.openxmlformats.org/drawingml/2006/main">
          <a:pPr algn="ctr"/>
          <a:r>
            <a:rPr lang="fr-FR" sz="13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(Interest,dividends,rents,..) </a:t>
          </a:r>
        </a:p>
      </cdr:txBody>
    </cdr:sp>
  </cdr:relSizeAnchor>
  <cdr:relSizeAnchor xmlns:cdr="http://schemas.openxmlformats.org/drawingml/2006/chartDrawing">
    <cdr:from>
      <cdr:x>0.18039</cdr:x>
      <cdr:y>0.39921</cdr:y>
    </cdr:from>
    <cdr:to>
      <cdr:x>0.40452</cdr:x>
      <cdr:y>0.47907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1677636" y="2424435"/>
          <a:ext cx="2084456" cy="485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Labor income </a:t>
          </a:r>
        </a:p>
        <a:p xmlns:a="http://schemas.openxmlformats.org/drawingml/2006/main">
          <a:pPr algn="ctr"/>
          <a:r>
            <a:rPr lang="fr-FR" sz="13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(Wages and pensions)</a:t>
          </a:r>
        </a:p>
      </cdr:txBody>
    </cdr:sp>
  </cdr:relSizeAnchor>
  <cdr:relSizeAnchor xmlns:cdr="http://schemas.openxmlformats.org/drawingml/2006/chartDrawing">
    <cdr:from>
      <cdr:x>0.74542</cdr:x>
      <cdr:y>0.50348</cdr:y>
    </cdr:from>
    <cdr:to>
      <cdr:x>0.89099</cdr:x>
      <cdr:y>0.58488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6918316" y="3042375"/>
          <a:ext cx="1351151" cy="491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Mixed income</a:t>
          </a:r>
        </a:p>
        <a:p xmlns:a="http://schemas.openxmlformats.org/drawingml/2006/main">
          <a:pPr algn="ctr"/>
          <a:r>
            <a:rPr lang="fr-FR" sz="13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(Self-employed)</a:t>
          </a:r>
        </a:p>
      </cdr:txBody>
    </cdr:sp>
  </cdr:relSizeAnchor>
  <cdr:relSizeAnchor xmlns:cdr="http://schemas.openxmlformats.org/drawingml/2006/chartDrawing">
    <cdr:from>
      <cdr:x>0.00411</cdr:x>
      <cdr:y>0.94325</cdr:y>
    </cdr:from>
    <cdr:to>
      <cdr:x>0.94225</cdr:x>
      <cdr:y>1</cdr:y>
    </cdr:to>
    <cdr:sp macro="" textlink="">
      <cdr:nvSpPr>
        <cdr:cNvPr id="20" name="ZoneTexte 2"/>
        <cdr:cNvSpPr txBox="1"/>
      </cdr:nvSpPr>
      <cdr:spPr>
        <a:xfrm xmlns:a="http://schemas.openxmlformats.org/drawingml/2006/main">
          <a:off x="38146" y="5699739"/>
          <a:ext cx="8707027" cy="342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0.01351</cdr:x>
      <cdr:y>0.85994</cdr:y>
    </cdr:from>
    <cdr:to>
      <cdr:x>0.96603</cdr:x>
      <cdr:y>0.98175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118388" y="5198534"/>
          <a:ext cx="8346933" cy="736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Ratio</a:t>
          </a:r>
          <a:r>
            <a:rPr lang="fr-FR" sz="1600" baseline="0">
              <a:latin typeface="Arial" panose="020B0604020202020204" pitchFamily="34" charset="0"/>
              <a:cs typeface="Arial" panose="020B0604020202020204" pitchFamily="34" charset="0"/>
            </a:rPr>
            <a:t> between average labor income of men and women by age (incl. non participants).                         Labor income includes wages, pensions, unemploy. insurance and 70% of mixed income. </a:t>
          </a:r>
          <a:endParaRPr lang="fr-FR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0.57681</cdr:x>
      <cdr:y>0.36274</cdr:y>
    </cdr:from>
    <cdr:to>
      <cdr:x>0.97198</cdr:x>
      <cdr:y>0.62745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5054600" y="2192866"/>
          <a:ext cx="3462866" cy="1600201"/>
        </a:xfrm>
        <a:prstGeom xmlns:a="http://schemas.openxmlformats.org/drawingml/2006/main" prst="ellips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600" b="0">
              <a:effectLst/>
              <a:latin typeface="Arial" panose="020B0604020202020204" pitchFamily="34" charset="0"/>
              <a:cs typeface="Arial" panose="020B0604020202020204" pitchFamily="34" charset="0"/>
            </a:rPr>
            <a:t>The</a:t>
          </a:r>
          <a:r>
            <a:rPr lang="fr-FR" sz="1600" b="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gender gap rises steeply with age: it is equal to 25% at age 25, and 64% at age 65</a:t>
          </a:r>
          <a:endParaRPr lang="fr-FR" sz="1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0.03769</cdr:x>
      <cdr:y>0.83638</cdr:y>
    </cdr:from>
    <cdr:to>
      <cdr:x>0.11676</cdr:x>
      <cdr:y>0.89691</cdr:y>
    </cdr:to>
    <cdr:sp macro="" textlink="">
      <cdr:nvSpPr>
        <cdr:cNvPr id="10" name="Rounded Rectangle 3"/>
        <cdr:cNvSpPr/>
      </cdr:nvSpPr>
      <cdr:spPr>
        <a:xfrm xmlns:a="http://schemas.openxmlformats.org/drawingml/2006/main">
          <a:off x="350519" y="5079469"/>
          <a:ext cx="735331" cy="36760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9 800 €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0.18066</cdr:x>
      <cdr:y>0.83577</cdr:y>
    </cdr:from>
    <cdr:to>
      <cdr:x>0.26919</cdr:x>
      <cdr:y>0.8963</cdr:y>
    </cdr:to>
    <cdr:sp macro="" textlink="">
      <cdr:nvSpPr>
        <cdr:cNvPr id="13" name="Rounded Rectangle 12"/>
        <cdr:cNvSpPr/>
      </cdr:nvSpPr>
      <cdr:spPr>
        <a:xfrm xmlns:a="http://schemas.openxmlformats.org/drawingml/2006/main">
          <a:off x="1681208" y="5078933"/>
          <a:ext cx="823867" cy="367837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26 000 €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0.34412</cdr:x>
      <cdr:y>0.83554</cdr:y>
    </cdr:from>
    <cdr:to>
      <cdr:x>0.43261</cdr:x>
      <cdr:y>0.89828</cdr:y>
    </cdr:to>
    <cdr:sp macro="" textlink="">
      <cdr:nvSpPr>
        <cdr:cNvPr id="15" name="Rounded Rectangle 14"/>
        <cdr:cNvSpPr/>
      </cdr:nvSpPr>
      <cdr:spPr>
        <a:xfrm xmlns:a="http://schemas.openxmlformats.org/drawingml/2006/main">
          <a:off x="3200395" y="5074323"/>
          <a:ext cx="822966" cy="381029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34 500 </a:t>
          </a: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0.50553</cdr:x>
      <cdr:y>0.83751</cdr:y>
    </cdr:from>
    <cdr:to>
      <cdr:x>0.5932</cdr:x>
      <cdr:y>0.89774</cdr:y>
    </cdr:to>
    <cdr:sp macro="" textlink="">
      <cdr:nvSpPr>
        <cdr:cNvPr id="17" name="Rounded Rectangle 16"/>
        <cdr:cNvSpPr/>
      </cdr:nvSpPr>
      <cdr:spPr>
        <a:xfrm xmlns:a="http://schemas.openxmlformats.org/drawingml/2006/main">
          <a:off x="4701561" y="5086332"/>
          <a:ext cx="815319" cy="365785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50 900 €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0.65546</cdr:x>
      <cdr:y>0.83789</cdr:y>
    </cdr:from>
    <cdr:to>
      <cdr:x>0.75215</cdr:x>
      <cdr:y>0.899</cdr:y>
    </cdr:to>
    <cdr:sp macro="" textlink="">
      <cdr:nvSpPr>
        <cdr:cNvPr id="19" name="Rounded Rectangle 18"/>
        <cdr:cNvSpPr/>
      </cdr:nvSpPr>
      <cdr:spPr>
        <a:xfrm xmlns:a="http://schemas.openxmlformats.org/drawingml/2006/main">
          <a:off x="6095920" y="5088623"/>
          <a:ext cx="899240" cy="37113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102 600 €</a:t>
          </a:r>
          <a:endParaRPr lang="fr-FR"/>
        </a:p>
      </cdr:txBody>
    </cdr:sp>
  </cdr:relSizeAnchor>
  <cdr:relSizeAnchor xmlns:cdr="http://schemas.openxmlformats.org/drawingml/2006/chartDrawing">
    <cdr:from>
      <cdr:x>0.75993</cdr:x>
      <cdr:y>0.83922</cdr:y>
    </cdr:from>
    <cdr:to>
      <cdr:x>0.85703</cdr:x>
      <cdr:y>0.899</cdr:y>
    </cdr:to>
    <cdr:sp macro="" textlink="">
      <cdr:nvSpPr>
        <cdr:cNvPr id="22" name="Rounded Rectangle 21"/>
        <cdr:cNvSpPr/>
      </cdr:nvSpPr>
      <cdr:spPr>
        <a:xfrm xmlns:a="http://schemas.openxmlformats.org/drawingml/2006/main">
          <a:off x="7067549" y="5096701"/>
          <a:ext cx="903009" cy="363052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193 60</a:t>
          </a: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0 €</a:t>
          </a:r>
          <a:endParaRPr lang="fr-FR"/>
        </a:p>
      </cdr:txBody>
    </cdr:sp>
  </cdr:relSizeAnchor>
  <cdr:relSizeAnchor xmlns:cdr="http://schemas.openxmlformats.org/drawingml/2006/chartDrawing">
    <cdr:from>
      <cdr:x>0.88939</cdr:x>
      <cdr:y>0.83922</cdr:y>
    </cdr:from>
    <cdr:to>
      <cdr:x>1</cdr:x>
      <cdr:y>0.89912</cdr:y>
    </cdr:to>
    <cdr:sp macro="" textlink="">
      <cdr:nvSpPr>
        <cdr:cNvPr id="24" name="Rounded Rectangle 23"/>
        <cdr:cNvSpPr/>
      </cdr:nvSpPr>
      <cdr:spPr>
        <a:xfrm xmlns:a="http://schemas.openxmlformats.org/drawingml/2006/main">
          <a:off x="8271510" y="5096701"/>
          <a:ext cx="1028700" cy="363781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1 134 000 €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0.68879</cdr:x>
      <cdr:y>0.1834</cdr:y>
    </cdr:from>
    <cdr:to>
      <cdr:x>0.94565</cdr:x>
      <cdr:y>0.2679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6405891" y="1113800"/>
          <a:ext cx="2388852" cy="513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 income</a:t>
          </a:r>
        </a:p>
        <a:p xmlns:a="http://schemas.openxmlformats.org/drawingml/2006/main">
          <a:pPr algn="ctr"/>
          <a:r>
            <a:rPr lang="fr-FR" sz="13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(Interest,dividends,rents,..) </a:t>
          </a:r>
        </a:p>
      </cdr:txBody>
    </cdr:sp>
  </cdr:relSizeAnchor>
  <cdr:relSizeAnchor xmlns:cdr="http://schemas.openxmlformats.org/drawingml/2006/chartDrawing">
    <cdr:from>
      <cdr:x>0.18039</cdr:x>
      <cdr:y>0.39921</cdr:y>
    </cdr:from>
    <cdr:to>
      <cdr:x>0.40452</cdr:x>
      <cdr:y>0.47907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1677636" y="2424435"/>
          <a:ext cx="2084456" cy="485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Labor income </a:t>
          </a:r>
        </a:p>
        <a:p xmlns:a="http://schemas.openxmlformats.org/drawingml/2006/main">
          <a:pPr algn="ctr"/>
          <a:r>
            <a:rPr lang="fr-FR" sz="13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(Wages and pensions)</a:t>
          </a:r>
        </a:p>
      </cdr:txBody>
    </cdr:sp>
  </cdr:relSizeAnchor>
  <cdr:relSizeAnchor xmlns:cdr="http://schemas.openxmlformats.org/drawingml/2006/chartDrawing">
    <cdr:from>
      <cdr:x>0.74542</cdr:x>
      <cdr:y>0.50348</cdr:y>
    </cdr:from>
    <cdr:to>
      <cdr:x>0.89099</cdr:x>
      <cdr:y>0.58488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6918316" y="3042375"/>
          <a:ext cx="1351151" cy="491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Mixed income</a:t>
          </a:r>
        </a:p>
        <a:p xmlns:a="http://schemas.openxmlformats.org/drawingml/2006/main">
          <a:pPr algn="ctr"/>
          <a:r>
            <a:rPr lang="fr-FR" sz="13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(Self-employed)</a:t>
          </a:r>
        </a:p>
      </cdr:txBody>
    </cdr:sp>
  </cdr:relSizeAnchor>
  <cdr:relSizeAnchor xmlns:cdr="http://schemas.openxmlformats.org/drawingml/2006/chartDrawing">
    <cdr:from>
      <cdr:x>0.00411</cdr:x>
      <cdr:y>0.94325</cdr:y>
    </cdr:from>
    <cdr:to>
      <cdr:x>0.94225</cdr:x>
      <cdr:y>1</cdr:y>
    </cdr:to>
    <cdr:sp macro="" textlink="">
      <cdr:nvSpPr>
        <cdr:cNvPr id="20" name="ZoneTexte 2"/>
        <cdr:cNvSpPr txBox="1"/>
      </cdr:nvSpPr>
      <cdr:spPr>
        <a:xfrm xmlns:a="http://schemas.openxmlformats.org/drawingml/2006/main">
          <a:off x="38146" y="5699739"/>
          <a:ext cx="8707027" cy="342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 Equal-split-adults series (income of married couples divided by two).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0.01979</cdr:x>
      <cdr:y>0.92005</cdr:y>
    </cdr:from>
    <cdr:to>
      <cdr:x>0.97129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180340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300" baseline="0">
              <a:latin typeface="Arial" panose="020B0604020202020204" pitchFamily="34" charset="0"/>
              <a:cs typeface="Arial" panose="020B0604020202020204" pitchFamily="34" charset="0"/>
            </a:rPr>
            <a:t> of total income, labor income, capital income and net wealth among adults.                                                                         Equal-split-adults series (income and wealth of married couples divided by two).</a:t>
          </a: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0.01979</cdr:x>
      <cdr:y>0.92005</cdr:y>
    </cdr:from>
    <cdr:to>
      <cdr:x>0.97129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180340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300" baseline="0">
              <a:latin typeface="Arial" panose="020B0604020202020204" pitchFamily="34" charset="0"/>
              <a:cs typeface="Arial" panose="020B0604020202020204" pitchFamily="34" charset="0"/>
            </a:rPr>
            <a:t> of total income, labor income, capital income and net wealth among adults.                                                                         Equal-split-adults series (income and wealth of married couples divided by two).</a:t>
          </a: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0.01979</cdr:x>
      <cdr:y>0.92005</cdr:y>
    </cdr:from>
    <cdr:to>
      <cdr:x>0.97129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180340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of total income, labor income, capital income and net wealth among adults.                                                                         Equal-split-adults series (income and wealth of married couples divided by two).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0.01979</cdr:x>
      <cdr:y>0.92005</cdr:y>
    </cdr:from>
    <cdr:to>
      <cdr:x>0.97129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180340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of total income, labor income, capital income and net wealth among adults.                                                                         Equal-split-adults series (income and wealth of married couples divided by two).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7933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0.00676</cdr:x>
      <cdr:y>0.92005</cdr:y>
    </cdr:from>
    <cdr:to>
      <cdr:x>0.99324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59267" y="5561886"/>
          <a:ext cx="8644466" cy="483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0.00676</cdr:x>
      <cdr:y>0.92005</cdr:y>
    </cdr:from>
    <cdr:to>
      <cdr:x>0.99324</cdr:x>
      <cdr:y>1</cdr:y>
    </cdr:to>
    <cdr:sp macro="" textlink="">
      <cdr:nvSpPr>
        <cdr:cNvPr id="17" name="ZoneTexte 2"/>
        <cdr:cNvSpPr txBox="1"/>
      </cdr:nvSpPr>
      <cdr:spPr>
        <a:xfrm xmlns:a="http://schemas.openxmlformats.org/drawingml/2006/main">
          <a:off x="59267" y="5561886"/>
          <a:ext cx="8644466" cy="483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0.00987</cdr:x>
      <cdr:y>0.92564</cdr:y>
    </cdr:from>
    <cdr:to>
      <cdr:x>1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6667" y="5619169"/>
          <a:ext cx="8693266" cy="451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labor income (incl. pensions, unempl. insurance and 70% of mixed income) among adults.                    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0.00987</cdr:x>
      <cdr:y>0.92564</cdr:y>
    </cdr:from>
    <cdr:to>
      <cdr:x>1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6667" y="5619169"/>
          <a:ext cx="8693266" cy="451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labor income (incl. pensions, unempl. insurance and 70% of mixed income) among adults.                               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0.00579</cdr:x>
      <cdr:y>0.92564</cdr:y>
    </cdr:from>
    <cdr:to>
      <cdr:x>0.99591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50800" y="5619169"/>
          <a:ext cx="8693266" cy="451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of pretax capital income (incl. 30% of mixed income) among adults.                                                                                     Equal-split-adults series (income of married couples divided by two).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0.641</cdr:x>
      <cdr:y>0.14574</cdr:y>
    </cdr:from>
    <cdr:to>
      <cdr:x>0.77903</cdr:x>
      <cdr:y>0.20725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5953570" y="884717"/>
          <a:ext cx="1282033" cy="37340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4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</a:t>
          </a:r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 50%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0.63827</cdr:x>
      <cdr:y>0.34133</cdr:y>
    </cdr:from>
    <cdr:to>
      <cdr:x>0.78669</cdr:x>
      <cdr:y>0.42116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928240" y="2072049"/>
          <a:ext cx="1378491" cy="48461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3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0.63088</cdr:x>
      <cdr:y>0.58517</cdr:y>
    </cdr:from>
    <cdr:to>
      <cdr:x>0.76799</cdr:x>
      <cdr:y>0.665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5859615" y="3552332"/>
          <a:ext cx="1273468" cy="484616"/>
        </a:xfrm>
        <a:prstGeom xmlns:a="http://schemas.openxmlformats.org/drawingml/2006/main" prst="ellipse">
          <a:avLst/>
        </a:prstGeom>
        <a:ln xmlns:a="http://schemas.openxmlformats.org/drawingml/2006/main" w="28575">
          <a:solidFill>
            <a:schemeClr val="accent2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0.65285</cdr:x>
      <cdr:y>0.77528</cdr:y>
    </cdr:from>
    <cdr:to>
      <cdr:x>0.80039</cdr:x>
      <cdr:y>0.85512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6063615" y="4706387"/>
          <a:ext cx="1370350" cy="484676"/>
        </a:xfrm>
        <a:prstGeom xmlns:a="http://schemas.openxmlformats.org/drawingml/2006/main" prst="ellipse">
          <a:avLst/>
        </a:prstGeom>
        <a:ln xmlns:a="http://schemas.openxmlformats.org/drawingml/2006/main" w="28575">
          <a:solidFill>
            <a:schemeClr val="accent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0.1%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0.80138</cdr:x>
      <cdr:y>0.4894</cdr:y>
    </cdr:from>
    <cdr:to>
      <cdr:x>0.97721</cdr:x>
      <cdr:y>0.67996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7443169" y="2970942"/>
          <a:ext cx="1633097" cy="1156814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Share</a:t>
          </a: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women in top 1%:          10% in 1994, 16% in 2012, 50% by 2102 ? </a:t>
          </a:r>
          <a:endParaRPr lang="fr-FR" sz="1400"/>
        </a:p>
      </cdr:txBody>
    </cdr:sp>
  </cdr:relSizeAnchor>
  <cdr:relSizeAnchor xmlns:cdr="http://schemas.openxmlformats.org/drawingml/2006/chartDrawing">
    <cdr:from>
      <cdr:x>0.80229</cdr:x>
      <cdr:y>0.69735</cdr:y>
    </cdr:from>
    <cdr:to>
      <cdr:x>0.97812</cdr:x>
      <cdr:y>0.80335</cdr:y>
    </cdr:to>
    <cdr:sp macro="" textlink="">
      <cdr:nvSpPr>
        <cdr:cNvPr id="10" name="Rectangle à coins arrondis 9"/>
        <cdr:cNvSpPr/>
      </cdr:nvSpPr>
      <cdr:spPr>
        <a:xfrm xmlns:a="http://schemas.openxmlformats.org/drawingml/2006/main">
          <a:off x="7451635" y="4233334"/>
          <a:ext cx="1633098" cy="643468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Top 0.1%:          50% by 2144? </a:t>
          </a:r>
          <a:endParaRPr lang="fr-FR" sz="1400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0.00579</cdr:x>
      <cdr:y>0.92564</cdr:y>
    </cdr:from>
    <cdr:to>
      <cdr:x>0.99591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50800" y="5619169"/>
          <a:ext cx="8693266" cy="451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of pretax capital income (incl. 30% of mixed income) among adults.                                                                                     Equal-split-adults series (income of married couples divided by two).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5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0.0189</cdr:x>
      <cdr:y>0.91404</cdr:y>
    </cdr:from>
    <cdr:to>
      <cdr:x>0.93328</cdr:x>
      <cdr:y>1</cdr:y>
    </cdr:to>
    <cdr:sp macro="" textlink="">
      <cdr:nvSpPr>
        <cdr:cNvPr id="10" name="ZoneTexte 2"/>
        <cdr:cNvSpPr txBox="1"/>
      </cdr:nvSpPr>
      <cdr:spPr>
        <a:xfrm xmlns:a="http://schemas.openxmlformats.org/drawingml/2006/main">
          <a:off x="172720" y="5161076"/>
          <a:ext cx="8354106" cy="4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5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0.0189</cdr:x>
      <cdr:y>0.91404</cdr:y>
    </cdr:from>
    <cdr:to>
      <cdr:x>0.93328</cdr:x>
      <cdr:y>1</cdr:y>
    </cdr:to>
    <cdr:sp macro="" textlink="">
      <cdr:nvSpPr>
        <cdr:cNvPr id="10" name="ZoneTexte 2"/>
        <cdr:cNvSpPr txBox="1"/>
      </cdr:nvSpPr>
      <cdr:spPr>
        <a:xfrm xmlns:a="http://schemas.openxmlformats.org/drawingml/2006/main">
          <a:off x="172720" y="5161076"/>
          <a:ext cx="8354106" cy="4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all taxes and transfers, except pensions and unempl. insurance) among adults.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0.01351</cdr:x>
      <cdr:y>0.90173</cdr:y>
    </cdr:from>
    <cdr:to>
      <cdr:x>0.96603</cdr:x>
      <cdr:y>0.98175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118533" y="5469467"/>
          <a:ext cx="8354106" cy="4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Ratio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between average labor income of men and women by age (incl. non participants).                         Labor income includes wages, pensions, unemploy. insurance and 70% of mixed income. 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0.01351</cdr:x>
      <cdr:y>0.90173</cdr:y>
    </cdr:from>
    <cdr:to>
      <cdr:x>0.96603</cdr:x>
      <cdr:y>0.98175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118533" y="5469467"/>
          <a:ext cx="8354106" cy="4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Ratio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between average labor income of men and women by age (incl. non participants).                         Labor income includes wages, pensions, unemploy. insurance and 70% of mixed income. 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absoluteAnchor>
    <xdr:pos x="0" y="0"/>
    <xdr:ext cx="87630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0.00483</cdr:x>
      <cdr:y>0.91998</cdr:y>
    </cdr:from>
    <cdr:to>
      <cdr:x>0.95734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42333" y="5580176"/>
          <a:ext cx="8354106" cy="4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Ratio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between average labor income of men and women by age (incl. non participants).                         Labor income includes wages, pensions, unemploy. insurance and 70% of mixed income. 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absoluteAnchor>
    <xdr:pos x="0" y="0"/>
    <xdr:ext cx="8773583" cy="606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0.00483</cdr:x>
      <cdr:y>0.91998</cdr:y>
    </cdr:from>
    <cdr:to>
      <cdr:x>0.95734</cdr:x>
      <cdr:y>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42333" y="5580176"/>
          <a:ext cx="8354106" cy="4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Ratio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between average labor income of men and women by age (incl. non participants).                         Labor income includes wages, pensions, unemploy. insurance and 70% of mixed income. 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absoluteAnchor>
    <xdr:pos x="0" y="0"/>
    <xdr:ext cx="9287933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0.00957</cdr:x>
      <cdr:y>0.91998</cdr:y>
    </cdr:from>
    <cdr:to>
      <cdr:x>0.90895</cdr:x>
      <cdr:y>1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88900" y="5580176"/>
          <a:ext cx="8354106" cy="4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Fraction of men and women 25-to-65-year-old with positive labor income.                                                                    Labor income includes wages, pensions, unemploy. insurance and 70% of mixed income. 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absoluteAnchor>
    <xdr:pos x="0" y="0"/>
    <xdr:ext cx="9287933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0.00957</cdr:x>
      <cdr:y>0.91998</cdr:y>
    </cdr:from>
    <cdr:to>
      <cdr:x>0.90895</cdr:x>
      <cdr:y>1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88900" y="5580176"/>
          <a:ext cx="8354106" cy="4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Fraction of men and women 25-to-65-year-old with positive labor income.                                                                    Labor income includes wages, pensions, unemploy. insurance and 70% of mixed income. 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absoluteAnchor>
    <xdr:pos x="0" y="0"/>
    <xdr:ext cx="9287933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0.641</cdr:x>
      <cdr:y>0.14574</cdr:y>
    </cdr:from>
    <cdr:to>
      <cdr:x>0.77903</cdr:x>
      <cdr:y>0.20725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5953570" y="884717"/>
          <a:ext cx="1282033" cy="37340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4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Top</a:t>
          </a:r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 50%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0.63827</cdr:x>
      <cdr:y>0.34133</cdr:y>
    </cdr:from>
    <cdr:to>
      <cdr:x>0.78669</cdr:x>
      <cdr:y>0.42116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928240" y="2072049"/>
          <a:ext cx="1378491" cy="48461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3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0.63088</cdr:x>
      <cdr:y>0.58517</cdr:y>
    </cdr:from>
    <cdr:to>
      <cdr:x>0.76799</cdr:x>
      <cdr:y>0.665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5859615" y="3552332"/>
          <a:ext cx="1273468" cy="484616"/>
        </a:xfrm>
        <a:prstGeom xmlns:a="http://schemas.openxmlformats.org/drawingml/2006/main" prst="ellipse">
          <a:avLst/>
        </a:prstGeom>
        <a:ln xmlns:a="http://schemas.openxmlformats.org/drawingml/2006/main" w="28575">
          <a:solidFill>
            <a:schemeClr val="accent2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0.65285</cdr:x>
      <cdr:y>0.77528</cdr:y>
    </cdr:from>
    <cdr:to>
      <cdr:x>0.80039</cdr:x>
      <cdr:y>0.85512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6063615" y="4706387"/>
          <a:ext cx="1370350" cy="484676"/>
        </a:xfrm>
        <a:prstGeom xmlns:a="http://schemas.openxmlformats.org/drawingml/2006/main" prst="ellipse">
          <a:avLst/>
        </a:prstGeom>
        <a:ln xmlns:a="http://schemas.openxmlformats.org/drawingml/2006/main" w="28575">
          <a:solidFill>
            <a:schemeClr val="accent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0.1%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0.80138</cdr:x>
      <cdr:y>0.4894</cdr:y>
    </cdr:from>
    <cdr:to>
      <cdr:x>0.97721</cdr:x>
      <cdr:y>0.67996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7443169" y="2970942"/>
          <a:ext cx="1633097" cy="1156814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Share</a:t>
          </a: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women in top 1%:          10% in 1994, 16% in 2012, 50% by 2102 ? </a:t>
          </a:r>
          <a:endParaRPr lang="fr-FR" sz="1400"/>
        </a:p>
      </cdr:txBody>
    </cdr:sp>
  </cdr:relSizeAnchor>
  <cdr:relSizeAnchor xmlns:cdr="http://schemas.openxmlformats.org/drawingml/2006/chartDrawing">
    <cdr:from>
      <cdr:x>0.80229</cdr:x>
      <cdr:y>0.69735</cdr:y>
    </cdr:from>
    <cdr:to>
      <cdr:x>0.97812</cdr:x>
      <cdr:y>0.80335</cdr:y>
    </cdr:to>
    <cdr:sp macro="" textlink="">
      <cdr:nvSpPr>
        <cdr:cNvPr id="10" name="Rectangle à coins arrondis 9"/>
        <cdr:cNvSpPr/>
      </cdr:nvSpPr>
      <cdr:spPr>
        <a:xfrm xmlns:a="http://schemas.openxmlformats.org/drawingml/2006/main">
          <a:off x="7451635" y="4233334"/>
          <a:ext cx="1633098" cy="643468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Top 0.1%:          50% by 2144? </a:t>
          </a:r>
          <a:endParaRPr lang="fr-FR" sz="1400"/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>
  <xdr:absoluteAnchor>
    <xdr:pos x="0" y="0"/>
    <xdr:ext cx="9287933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B51"/>
  <sheetViews>
    <sheetView topLeftCell="A37" workbookViewId="0">
      <selection activeCell="B41" sqref="B41"/>
    </sheetView>
  </sheetViews>
  <sheetFormatPr baseColWidth="10" defaultColWidth="9.109375" defaultRowHeight="13.2"/>
  <cols>
    <col min="1" max="1" width="9.77734375" style="235" customWidth="1"/>
    <col min="2" max="2" width="162.33203125" style="235" customWidth="1"/>
    <col min="3" max="16384" width="9.109375" style="235"/>
  </cols>
  <sheetData>
    <row r="1" spans="2:2" s="228" customFormat="1"/>
    <row r="2" spans="2:2" s="228" customFormat="1"/>
    <row r="3" spans="2:2" s="228" customFormat="1" ht="30">
      <c r="B3" s="229" t="s">
        <v>140</v>
      </c>
    </row>
    <row r="4" spans="2:2" s="228" customFormat="1" ht="17.399999999999999">
      <c r="B4" s="230" t="s">
        <v>141</v>
      </c>
    </row>
    <row r="5" spans="2:2" s="228" customFormat="1" ht="15">
      <c r="B5" s="231"/>
    </row>
    <row r="6" spans="2:2" s="228" customFormat="1" ht="15">
      <c r="B6" s="231"/>
    </row>
    <row r="7" spans="2:2" s="228" customFormat="1" ht="24.6">
      <c r="B7" s="232" t="s">
        <v>142</v>
      </c>
    </row>
    <row r="8" spans="2:2" s="228" customFormat="1" ht="15.6" thickBot="1">
      <c r="B8" s="233" t="s">
        <v>183</v>
      </c>
    </row>
    <row r="9" spans="2:2" s="228" customFormat="1" ht="13.8" thickTop="1"/>
    <row r="10" spans="2:2" s="228" customFormat="1"/>
    <row r="11" spans="2:2" s="228" customFormat="1"/>
    <row r="12" spans="2:2" s="228" customFormat="1" ht="13.8" thickBot="1"/>
    <row r="13" spans="2:2" s="228" customFormat="1" ht="25.2" thickBot="1">
      <c r="B13" s="234" t="s">
        <v>143</v>
      </c>
    </row>
    <row r="15" spans="2:2">
      <c r="B15" s="236" t="s">
        <v>182</v>
      </c>
    </row>
    <row r="17" spans="2:2" ht="13.8" thickBot="1"/>
    <row r="18" spans="2:2" ht="25.2" thickBot="1">
      <c r="B18" s="237" t="s">
        <v>144</v>
      </c>
    </row>
    <row r="19" spans="2:2" ht="12.75" customHeight="1">
      <c r="B19" s="240"/>
    </row>
    <row r="20" spans="2:2" ht="15.6">
      <c r="B20" s="238" t="s">
        <v>158</v>
      </c>
    </row>
    <row r="21" spans="2:2">
      <c r="B21" s="239" t="s">
        <v>145</v>
      </c>
    </row>
    <row r="22" spans="2:2">
      <c r="B22" s="235" t="s">
        <v>146</v>
      </c>
    </row>
    <row r="23" spans="2:2">
      <c r="B23" s="235" t="s">
        <v>147</v>
      </c>
    </row>
    <row r="24" spans="2:2">
      <c r="B24" s="235" t="s">
        <v>148</v>
      </c>
    </row>
    <row r="25" spans="2:2">
      <c r="B25" s="235" t="s">
        <v>149</v>
      </c>
    </row>
    <row r="26" spans="2:2">
      <c r="B26" s="235" t="s">
        <v>150</v>
      </c>
    </row>
    <row r="27" spans="2:2">
      <c r="B27" s="235" t="s">
        <v>151</v>
      </c>
    </row>
    <row r="28" spans="2:2">
      <c r="B28" s="235" t="s">
        <v>152</v>
      </c>
    </row>
    <row r="29" spans="2:2">
      <c r="B29" s="235" t="s">
        <v>153</v>
      </c>
    </row>
    <row r="30" spans="2:2">
      <c r="B30" s="235" t="s">
        <v>154</v>
      </c>
    </row>
    <row r="31" spans="2:2" ht="15.6">
      <c r="B31" s="238" t="s">
        <v>159</v>
      </c>
    </row>
    <row r="32" spans="2:2">
      <c r="B32" s="235" t="s">
        <v>155</v>
      </c>
    </row>
    <row r="33" spans="2:2">
      <c r="B33" s="235" t="s">
        <v>156</v>
      </c>
    </row>
    <row r="34" spans="2:2">
      <c r="B34" s="235" t="s">
        <v>157</v>
      </c>
    </row>
    <row r="35" spans="2:2">
      <c r="B35" s="235" t="s">
        <v>184</v>
      </c>
    </row>
    <row r="36" spans="2:2">
      <c r="B36" s="235" t="s">
        <v>185</v>
      </c>
    </row>
    <row r="37" spans="2:2" ht="15.6">
      <c r="B37" s="238" t="s">
        <v>160</v>
      </c>
    </row>
    <row r="38" spans="2:2">
      <c r="B38" s="235" t="s">
        <v>169</v>
      </c>
    </row>
    <row r="39" spans="2:2">
      <c r="B39" s="235" t="s">
        <v>170</v>
      </c>
    </row>
    <row r="40" spans="2:2">
      <c r="B40" s="235" t="s">
        <v>171</v>
      </c>
    </row>
    <row r="41" spans="2:2">
      <c r="B41" s="235" t="s">
        <v>172</v>
      </c>
    </row>
    <row r="42" spans="2:2" ht="15.6">
      <c r="B42" s="238" t="s">
        <v>161</v>
      </c>
    </row>
    <row r="43" spans="2:2">
      <c r="B43" s="235" t="s">
        <v>173</v>
      </c>
    </row>
    <row r="44" spans="2:2">
      <c r="B44" s="235" t="s">
        <v>174</v>
      </c>
    </row>
    <row r="45" spans="2:2">
      <c r="B45" s="235" t="s">
        <v>175</v>
      </c>
    </row>
    <row r="46" spans="2:2">
      <c r="B46" s="235" t="s">
        <v>176</v>
      </c>
    </row>
    <row r="47" spans="2:2">
      <c r="B47" s="235" t="s">
        <v>177</v>
      </c>
    </row>
    <row r="48" spans="2:2" ht="15.6">
      <c r="B48" s="238" t="s">
        <v>162</v>
      </c>
    </row>
    <row r="49" spans="2:2">
      <c r="B49" s="235" t="s">
        <v>178</v>
      </c>
    </row>
    <row r="50" spans="2:2">
      <c r="B50" s="235" t="s">
        <v>179</v>
      </c>
    </row>
    <row r="51" spans="2:2">
      <c r="B51" s="235" t="s">
        <v>180</v>
      </c>
    </row>
  </sheetData>
  <hyperlinks>
    <hyperlink ref="B15" location="'T1'!A1" display="Table: Income thresholds and income shares in France, 2013"/>
  </hyperlink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5"/>
  <sheetViews>
    <sheetView workbookViewId="0">
      <pane xSplit="1" ySplit="4" topLeftCell="B6" activePane="bottomRight" state="frozen"/>
      <selection activeCell="K10" sqref="K10"/>
      <selection pane="topRight" activeCell="K10" sqref="K10"/>
      <selection pane="bottomLeft" activeCell="K10" sqref="K10"/>
      <selection pane="bottomRight" activeCell="G1" sqref="G1"/>
    </sheetView>
  </sheetViews>
  <sheetFormatPr baseColWidth="10" defaultColWidth="10.77734375" defaultRowHeight="15"/>
  <cols>
    <col min="1" max="1" width="28.77734375" style="85" customWidth="1"/>
    <col min="2" max="4" width="27.33203125" style="85" customWidth="1"/>
    <col min="5" max="5" width="18.77734375" style="86" customWidth="1"/>
    <col min="6" max="16384" width="10.77734375" style="85"/>
  </cols>
  <sheetData>
    <row r="1" spans="1:8" ht="20.399999999999999">
      <c r="A1" s="114"/>
      <c r="B1" s="114"/>
      <c r="C1" s="114"/>
      <c r="D1" s="114"/>
      <c r="E1" s="113"/>
    </row>
    <row r="2" spans="1:8" ht="33" customHeight="1">
      <c r="A2" s="248" t="s">
        <v>181</v>
      </c>
      <c r="B2" s="248"/>
      <c r="C2" s="249"/>
      <c r="D2" s="249"/>
      <c r="E2" s="249"/>
    </row>
    <row r="3" spans="1:8" ht="10.199999999999999" customHeight="1" thickBot="1">
      <c r="A3" s="112"/>
      <c r="B3" s="112"/>
      <c r="C3" s="112"/>
      <c r="D3" s="112"/>
      <c r="E3" s="111"/>
    </row>
    <row r="4" spans="1:8" s="107" customFormat="1" ht="103.2" customHeight="1" thickTop="1">
      <c r="A4" s="110" t="s">
        <v>84</v>
      </c>
      <c r="B4" s="110" t="s">
        <v>83</v>
      </c>
      <c r="C4" s="110" t="s">
        <v>82</v>
      </c>
      <c r="D4" s="110" t="s">
        <v>81</v>
      </c>
      <c r="E4" s="110" t="s">
        <v>80</v>
      </c>
    </row>
    <row r="5" spans="1:8" s="107" customFormat="1" ht="28.2" hidden="1" customHeight="1">
      <c r="A5" s="109"/>
      <c r="B5" s="108"/>
      <c r="C5" s="108"/>
      <c r="D5" s="108"/>
      <c r="E5" s="108"/>
    </row>
    <row r="6" spans="1:8" ht="28.2" customHeight="1">
      <c r="A6" s="106" t="s">
        <v>79</v>
      </c>
      <c r="B6" s="105">
        <v>26725740</v>
      </c>
      <c r="C6" s="102">
        <v>0</v>
      </c>
      <c r="D6" s="102">
        <v>34440</v>
      </c>
      <c r="E6" s="104">
        <f>100%</f>
        <v>1</v>
      </c>
    </row>
    <row r="7" spans="1:8" ht="28.2" customHeight="1">
      <c r="A7" s="106" t="s">
        <v>78</v>
      </c>
      <c r="B7" s="105">
        <f>0.5*B6</f>
        <v>13362870</v>
      </c>
      <c r="C7" s="102">
        <v>0</v>
      </c>
      <c r="D7" s="102">
        <v>15510</v>
      </c>
      <c r="E7" s="104">
        <v>0.22509428858757019</v>
      </c>
    </row>
    <row r="8" spans="1:8" ht="28.2" customHeight="1">
      <c r="A8" s="106" t="s">
        <v>77</v>
      </c>
      <c r="B8" s="105">
        <f>0.4*B6</f>
        <v>10690296</v>
      </c>
      <c r="C8" s="102">
        <v>27420</v>
      </c>
      <c r="D8" s="102">
        <v>38920</v>
      </c>
      <c r="E8" s="104">
        <v>0.45197814702987671</v>
      </c>
    </row>
    <row r="9" spans="1:8" ht="28.2" customHeight="1">
      <c r="A9" s="103" t="s">
        <v>76</v>
      </c>
      <c r="B9" s="96">
        <f>0.1*B6</f>
        <v>2672574</v>
      </c>
      <c r="C9" s="102">
        <v>60970</v>
      </c>
      <c r="D9" s="102">
        <v>111230</v>
      </c>
      <c r="E9" s="94">
        <v>0.3229275643825531</v>
      </c>
      <c r="H9" s="93"/>
    </row>
    <row r="10" spans="1:8" ht="28.2" customHeight="1">
      <c r="A10" s="101" t="s">
        <v>75</v>
      </c>
      <c r="B10" s="100">
        <f>0.01*B$6</f>
        <v>267257.40000000002</v>
      </c>
      <c r="C10" s="102">
        <v>162400</v>
      </c>
      <c r="D10" s="99">
        <v>359290</v>
      </c>
      <c r="E10" s="98">
        <v>0.10431041568517685</v>
      </c>
      <c r="H10" s="93"/>
    </row>
    <row r="11" spans="1:8" ht="28.2" customHeight="1">
      <c r="A11" s="101" t="s">
        <v>74</v>
      </c>
      <c r="B11" s="100">
        <f>0.001*B$6</f>
        <v>26725.74</v>
      </c>
      <c r="C11" s="102">
        <v>536410</v>
      </c>
      <c r="D11" s="99">
        <v>1308290</v>
      </c>
      <c r="E11" s="98">
        <v>3.798268735408783E-2</v>
      </c>
      <c r="H11" s="93"/>
    </row>
    <row r="12" spans="1:8" ht="28.2" customHeight="1">
      <c r="A12" s="101" t="s">
        <v>73</v>
      </c>
      <c r="B12" s="100">
        <f>0.0001*B$6</f>
        <v>2672.5740000000001</v>
      </c>
      <c r="C12" s="102">
        <v>2064350</v>
      </c>
      <c r="D12" s="99">
        <v>5181850</v>
      </c>
      <c r="E12" s="98">
        <v>1.5044130384922028E-2</v>
      </c>
      <c r="H12" s="93"/>
    </row>
    <row r="13" spans="1:8" ht="28.2" customHeight="1">
      <c r="A13" s="101" t="s">
        <v>72</v>
      </c>
      <c r="B13" s="100">
        <f>0.00001*B$6</f>
        <v>267.25740000000002</v>
      </c>
      <c r="C13" s="102">
        <v>9562310</v>
      </c>
      <c r="D13" s="99">
        <v>18990120</v>
      </c>
      <c r="E13" s="98">
        <v>5.5132806301116943E-3</v>
      </c>
      <c r="H13" s="93"/>
    </row>
    <row r="14" spans="1:8" ht="12" customHeight="1">
      <c r="A14" s="97"/>
      <c r="B14" s="96"/>
      <c r="C14" s="95"/>
      <c r="D14" s="95"/>
      <c r="E14" s="94"/>
      <c r="H14" s="93"/>
    </row>
    <row r="15" spans="1:8" ht="15.6" thickBot="1">
      <c r="A15" s="92"/>
      <c r="B15" s="92"/>
    </row>
    <row r="16" spans="1:8" ht="16.95" customHeight="1">
      <c r="A16" s="250" t="s">
        <v>122</v>
      </c>
      <c r="B16" s="251"/>
      <c r="C16" s="251"/>
      <c r="D16" s="251"/>
      <c r="E16" s="252"/>
    </row>
    <row r="17" spans="1:5" ht="16.95" customHeight="1">
      <c r="A17" s="253"/>
      <c r="B17" s="254"/>
      <c r="C17" s="254"/>
      <c r="D17" s="254"/>
      <c r="E17" s="255"/>
    </row>
    <row r="18" spans="1:5">
      <c r="A18" s="253"/>
      <c r="B18" s="254"/>
      <c r="C18" s="254"/>
      <c r="D18" s="254"/>
      <c r="E18" s="255"/>
    </row>
    <row r="19" spans="1:5" ht="15.6" thickBot="1">
      <c r="A19" s="256"/>
      <c r="B19" s="257"/>
      <c r="C19" s="257"/>
      <c r="D19" s="257"/>
      <c r="E19" s="258"/>
    </row>
    <row r="20" spans="1:5">
      <c r="A20" s="91"/>
      <c r="B20" s="91"/>
      <c r="C20" s="90"/>
      <c r="D20" s="88"/>
      <c r="E20" s="90"/>
    </row>
    <row r="21" spans="1:5">
      <c r="A21" s="91"/>
      <c r="B21" s="91"/>
      <c r="C21" s="90"/>
      <c r="D21" s="88"/>
      <c r="E21" s="90"/>
    </row>
    <row r="22" spans="1:5">
      <c r="A22" s="91"/>
      <c r="B22" s="91"/>
      <c r="C22" s="90"/>
      <c r="D22" s="88"/>
      <c r="E22" s="90"/>
    </row>
    <row r="23" spans="1:5">
      <c r="A23" s="91"/>
      <c r="B23" s="91"/>
      <c r="C23" s="90"/>
      <c r="D23" s="88"/>
      <c r="E23" s="90"/>
    </row>
    <row r="24" spans="1:5">
      <c r="A24" s="91"/>
      <c r="B24" s="91"/>
      <c r="C24" s="90"/>
      <c r="D24" s="88"/>
      <c r="E24" s="90"/>
    </row>
    <row r="25" spans="1:5">
      <c r="A25" s="89"/>
      <c r="B25" s="89"/>
      <c r="C25" s="87"/>
      <c r="D25" s="88"/>
      <c r="E25" s="87"/>
    </row>
  </sheetData>
  <mergeCells count="2">
    <mergeCell ref="A2:E2"/>
    <mergeCell ref="A16:E19"/>
  </mergeCells>
  <pageMargins left="0.75" right="0.75" top="1" bottom="1" header="0.5" footer="0.5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300"/>
  <sheetViews>
    <sheetView workbookViewId="0">
      <pane xSplit="1" ySplit="7" topLeftCell="BB22" activePane="bottomRight" state="frozen"/>
      <selection pane="topRight" activeCell="B1" sqref="B1"/>
      <selection pane="bottomLeft" activeCell="A8" sqref="A8"/>
      <selection pane="bottomRight" activeCell="BC69" sqref="BC69"/>
    </sheetView>
  </sheetViews>
  <sheetFormatPr baseColWidth="10" defaultColWidth="11.33203125" defaultRowHeight="14.4"/>
  <cols>
    <col min="1" max="1" width="11.33203125" style="2"/>
    <col min="3" max="3" width="16.6640625" style="3" customWidth="1"/>
    <col min="4" max="4" width="16.77734375" style="3" customWidth="1"/>
    <col min="5" max="5" width="17.88671875" style="3" customWidth="1"/>
    <col min="6" max="6" width="11.33203125" style="3"/>
    <col min="8" max="8" width="30.109375" style="3" customWidth="1"/>
    <col min="9" max="9" width="17.109375" style="3" customWidth="1"/>
    <col min="10" max="10" width="18.109375" style="3" customWidth="1"/>
    <col min="13" max="13" width="12.33203125" customWidth="1"/>
    <col min="15" max="15" width="11.33203125" customWidth="1"/>
    <col min="23" max="23" width="11.88671875" customWidth="1"/>
    <col min="27" max="27" width="11.33203125" style="2"/>
    <col min="47" max="47" width="16.21875" customWidth="1"/>
    <col min="53" max="53" width="15.6640625" customWidth="1"/>
    <col min="54" max="55" width="15.109375" customWidth="1"/>
    <col min="56" max="56" width="11.33203125" style="174"/>
    <col min="58" max="59" width="14.33203125" customWidth="1"/>
    <col min="60" max="60" width="11.88671875" customWidth="1"/>
    <col min="61" max="61" width="11.33203125" style="32"/>
    <col min="62" max="62" width="11.33203125" style="2"/>
    <col min="86" max="87" width="11.33203125" style="32"/>
    <col min="166" max="166" width="11.33203125" style="30"/>
    <col min="183" max="184" width="11.33203125" style="32"/>
    <col min="193" max="194" width="11.33203125" style="2"/>
    <col min="216" max="216" width="16.33203125" customWidth="1"/>
    <col min="217" max="217" width="19.88671875" customWidth="1"/>
    <col min="218" max="219" width="21.88671875" customWidth="1"/>
  </cols>
  <sheetData>
    <row r="1" spans="1:265" ht="42.45" customHeight="1" thickBot="1">
      <c r="AJ1" s="259" t="s">
        <v>186</v>
      </c>
      <c r="AK1" s="259"/>
      <c r="AL1" s="259"/>
      <c r="AM1" s="259"/>
      <c r="AN1" s="259"/>
      <c r="BA1" s="244"/>
      <c r="BB1" s="245"/>
      <c r="BC1" s="245"/>
      <c r="BD1" s="245"/>
      <c r="BE1" s="245"/>
      <c r="BF1" s="245"/>
      <c r="BG1" s="245"/>
      <c r="BH1" s="246"/>
    </row>
    <row r="2" spans="1:265" ht="15" thickBot="1">
      <c r="BM2" s="172"/>
      <c r="GK2" s="30"/>
      <c r="GL2" s="209"/>
      <c r="GM2" s="32"/>
      <c r="GN2" s="32"/>
      <c r="GO2" s="32"/>
      <c r="GP2" s="32"/>
    </row>
    <row r="3" spans="1:265" ht="15" thickBot="1">
      <c r="AJ3" s="263" t="s">
        <v>65</v>
      </c>
      <c r="AK3" s="264"/>
      <c r="AL3" s="264"/>
      <c r="AM3" s="264"/>
      <c r="AN3" s="265"/>
      <c r="AO3" s="266" t="s">
        <v>55</v>
      </c>
      <c r="AP3" s="267"/>
      <c r="AQ3" s="267"/>
      <c r="AR3" s="267"/>
      <c r="AS3" s="267"/>
      <c r="AT3" s="267"/>
      <c r="AU3" s="213"/>
      <c r="AV3" s="273" t="s">
        <v>112</v>
      </c>
      <c r="AW3" s="274"/>
      <c r="AX3" s="274"/>
      <c r="AY3" s="274"/>
      <c r="AZ3" s="274"/>
      <c r="BA3" s="274"/>
      <c r="BB3" s="274"/>
      <c r="BC3" s="218"/>
      <c r="BD3" s="48"/>
      <c r="BI3" s="173"/>
      <c r="CJ3" s="51" t="s">
        <v>109</v>
      </c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74"/>
      <c r="DF3" s="150" t="s">
        <v>110</v>
      </c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K3" s="32"/>
      <c r="FL3" s="148" t="s">
        <v>111</v>
      </c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73"/>
      <c r="GB3" s="173"/>
      <c r="GC3" s="185" t="s">
        <v>120</v>
      </c>
      <c r="GD3" s="186"/>
      <c r="GE3" s="186"/>
      <c r="GF3" s="186"/>
      <c r="GG3" s="186"/>
      <c r="GH3" s="186"/>
      <c r="GI3" s="186"/>
      <c r="GJ3" s="186"/>
      <c r="GK3" s="187"/>
      <c r="GL3" s="187"/>
      <c r="GM3" s="188"/>
      <c r="GN3" s="188"/>
      <c r="GO3" s="188"/>
      <c r="GP3" s="188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M3" s="208" t="s">
        <v>136</v>
      </c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</row>
    <row r="4" spans="1:265" ht="15" thickBot="1">
      <c r="AB4" t="s">
        <v>16</v>
      </c>
      <c r="AC4" t="s">
        <v>17</v>
      </c>
      <c r="AD4" t="s">
        <v>18</v>
      </c>
      <c r="AE4" t="s">
        <v>19</v>
      </c>
      <c r="AF4" t="s">
        <v>20</v>
      </c>
      <c r="AG4" t="s">
        <v>21</v>
      </c>
      <c r="AH4" t="s">
        <v>22</v>
      </c>
      <c r="AI4" t="s">
        <v>23</v>
      </c>
      <c r="AJ4" t="s">
        <v>16</v>
      </c>
      <c r="AK4" t="s">
        <v>17</v>
      </c>
      <c r="AL4" t="s">
        <v>18</v>
      </c>
      <c r="AM4" t="s">
        <v>19</v>
      </c>
      <c r="AO4" t="s">
        <v>89</v>
      </c>
      <c r="AP4" t="s">
        <v>90</v>
      </c>
      <c r="AQ4" t="s">
        <v>91</v>
      </c>
      <c r="AR4" t="s">
        <v>54</v>
      </c>
      <c r="AU4" s="32"/>
      <c r="AV4" s="272" t="s">
        <v>70</v>
      </c>
      <c r="AW4" s="272"/>
      <c r="AX4" s="272"/>
      <c r="AY4" s="272"/>
      <c r="AZ4" s="272"/>
      <c r="BA4" s="272"/>
      <c r="BB4" s="272"/>
      <c r="BC4" s="217"/>
      <c r="BD4" s="176"/>
      <c r="BM4" s="13"/>
      <c r="DF4" t="s">
        <v>78</v>
      </c>
      <c r="DG4" t="s">
        <v>78</v>
      </c>
      <c r="DH4" t="s">
        <v>78</v>
      </c>
      <c r="DI4" t="s">
        <v>78</v>
      </c>
      <c r="DJ4" t="s">
        <v>78</v>
      </c>
      <c r="DK4" t="s">
        <v>78</v>
      </c>
      <c r="DL4" t="s">
        <v>78</v>
      </c>
      <c r="DN4" t="s">
        <v>77</v>
      </c>
      <c r="DO4" t="s">
        <v>77</v>
      </c>
      <c r="DP4" t="s">
        <v>77</v>
      </c>
      <c r="DQ4" t="s">
        <v>77</v>
      </c>
      <c r="DR4" t="s">
        <v>77</v>
      </c>
      <c r="DS4" t="s">
        <v>77</v>
      </c>
      <c r="DT4" t="s">
        <v>77</v>
      </c>
      <c r="DU4" t="s">
        <v>77</v>
      </c>
      <c r="DV4" t="s">
        <v>76</v>
      </c>
      <c r="DW4" t="s">
        <v>76</v>
      </c>
      <c r="DX4" t="s">
        <v>76</v>
      </c>
      <c r="DY4" t="s">
        <v>76</v>
      </c>
      <c r="DZ4" t="s">
        <v>76</v>
      </c>
      <c r="EA4" t="s">
        <v>76</v>
      </c>
      <c r="EB4" t="s">
        <v>76</v>
      </c>
      <c r="EC4" t="s">
        <v>76</v>
      </c>
      <c r="ED4" t="s">
        <v>191</v>
      </c>
      <c r="EE4" t="s">
        <v>191</v>
      </c>
      <c r="EF4" t="s">
        <v>191</v>
      </c>
      <c r="EG4" t="s">
        <v>191</v>
      </c>
      <c r="EH4" t="s">
        <v>191</v>
      </c>
      <c r="EI4" t="s">
        <v>191</v>
      </c>
      <c r="EJ4" t="s">
        <v>191</v>
      </c>
      <c r="EK4" t="s">
        <v>191</v>
      </c>
      <c r="EL4" t="s">
        <v>192</v>
      </c>
      <c r="EM4" t="s">
        <v>192</v>
      </c>
      <c r="EN4" t="s">
        <v>192</v>
      </c>
      <c r="EO4" t="s">
        <v>192</v>
      </c>
      <c r="EP4" t="s">
        <v>192</v>
      </c>
      <c r="EQ4" t="s">
        <v>192</v>
      </c>
      <c r="ER4" t="s">
        <v>192</v>
      </c>
      <c r="ES4" t="s">
        <v>192</v>
      </c>
      <c r="ET4" t="s">
        <v>193</v>
      </c>
      <c r="EU4" t="s">
        <v>193</v>
      </c>
      <c r="EV4" t="s">
        <v>193</v>
      </c>
      <c r="EW4" t="s">
        <v>193</v>
      </c>
      <c r="EX4" t="s">
        <v>193</v>
      </c>
      <c r="EY4" t="s">
        <v>193</v>
      </c>
      <c r="EZ4" t="s">
        <v>193</v>
      </c>
      <c r="FA4" t="s">
        <v>193</v>
      </c>
      <c r="FB4" t="s">
        <v>194</v>
      </c>
      <c r="FC4" t="s">
        <v>194</v>
      </c>
      <c r="FD4" t="s">
        <v>194</v>
      </c>
      <c r="FE4" t="s">
        <v>194</v>
      </c>
      <c r="FF4" t="s">
        <v>194</v>
      </c>
      <c r="FG4" t="s">
        <v>194</v>
      </c>
      <c r="FH4" t="s">
        <v>194</v>
      </c>
      <c r="FI4" t="s">
        <v>194</v>
      </c>
      <c r="FK4" s="32"/>
      <c r="GK4" s="30"/>
      <c r="GL4" s="209"/>
      <c r="GM4" s="32"/>
      <c r="GN4" s="32"/>
      <c r="GO4" s="32"/>
      <c r="GP4" s="32"/>
      <c r="GR4" t="s">
        <v>93</v>
      </c>
      <c r="GV4" t="s">
        <v>92</v>
      </c>
      <c r="GZ4" t="s">
        <v>92</v>
      </c>
      <c r="HD4" t="s">
        <v>92</v>
      </c>
      <c r="IE4" s="45" t="s">
        <v>67</v>
      </c>
    </row>
    <row r="5" spans="1:265" ht="60.75" customHeight="1" thickBot="1">
      <c r="AB5" s="260" t="s">
        <v>13</v>
      </c>
      <c r="AC5" s="261"/>
      <c r="AD5" s="261"/>
      <c r="AE5" s="262"/>
      <c r="AF5" s="260" t="s">
        <v>14</v>
      </c>
      <c r="AG5" s="261"/>
      <c r="AH5" s="261"/>
      <c r="AI5" s="262"/>
      <c r="AJ5" s="260" t="s">
        <v>15</v>
      </c>
      <c r="AK5" s="261"/>
      <c r="AL5" s="261"/>
      <c r="AM5" s="261"/>
      <c r="AN5" s="262"/>
      <c r="AO5" s="260" t="s">
        <v>47</v>
      </c>
      <c r="AP5" s="261"/>
      <c r="AQ5" s="261"/>
      <c r="AR5" s="261"/>
      <c r="AS5" s="261"/>
      <c r="AT5" s="261"/>
      <c r="AU5" s="262"/>
      <c r="AV5" s="275" t="s">
        <v>113</v>
      </c>
      <c r="AW5" s="276"/>
      <c r="AX5" s="276"/>
      <c r="AY5" s="276"/>
      <c r="AZ5" s="276"/>
      <c r="BA5" s="276"/>
      <c r="BB5" s="276"/>
      <c r="BC5" s="219"/>
      <c r="BD5" s="177"/>
      <c r="BE5" s="271" t="s">
        <v>33</v>
      </c>
      <c r="BF5" s="271"/>
      <c r="BG5" s="271"/>
      <c r="BH5" s="271"/>
      <c r="BI5" s="175"/>
      <c r="BJ5" s="28"/>
      <c r="BK5" s="260" t="s">
        <v>101</v>
      </c>
      <c r="BL5" s="261"/>
      <c r="BM5" s="261"/>
      <c r="BN5" s="261"/>
      <c r="BO5" s="261"/>
      <c r="BP5" s="261"/>
      <c r="BQ5" s="261"/>
      <c r="BR5" s="261"/>
      <c r="BS5" s="262"/>
      <c r="BT5" s="260" t="s">
        <v>69</v>
      </c>
      <c r="BU5" s="261"/>
      <c r="BV5" s="261"/>
      <c r="BW5" s="261"/>
      <c r="BX5" s="261"/>
      <c r="BY5" s="261"/>
      <c r="BZ5" s="262"/>
      <c r="CA5" s="277" t="s">
        <v>71</v>
      </c>
      <c r="CB5" s="278"/>
      <c r="CC5" s="278"/>
      <c r="CD5" s="278"/>
      <c r="CE5" s="278"/>
      <c r="CF5" s="278"/>
      <c r="CG5" s="279"/>
      <c r="CH5" s="175"/>
      <c r="CI5" s="80"/>
      <c r="CJ5" s="268">
        <v>1970</v>
      </c>
      <c r="CK5" s="269"/>
      <c r="CL5" s="269"/>
      <c r="CM5" s="269"/>
      <c r="CN5" s="270"/>
      <c r="CO5" s="268">
        <v>1984</v>
      </c>
      <c r="CP5" s="269"/>
      <c r="CQ5" s="269"/>
      <c r="CR5" s="269"/>
      <c r="CS5" s="270"/>
      <c r="CT5" s="268">
        <v>2000</v>
      </c>
      <c r="CU5" s="269"/>
      <c r="CV5" s="269"/>
      <c r="CW5" s="269"/>
      <c r="CX5" s="270"/>
      <c r="CY5" s="268">
        <v>2012</v>
      </c>
      <c r="CZ5" s="269"/>
      <c r="DA5" s="269"/>
      <c r="DB5" s="269"/>
      <c r="DC5" s="270"/>
      <c r="DD5" s="183"/>
      <c r="DE5" s="184"/>
      <c r="DF5" s="260" t="s">
        <v>102</v>
      </c>
      <c r="DG5" s="261"/>
      <c r="DH5" s="261"/>
      <c r="DI5" s="261"/>
      <c r="DJ5" s="261"/>
      <c r="DK5" s="261"/>
      <c r="DL5" s="261"/>
      <c r="DM5" s="262"/>
      <c r="DN5" s="261" t="s">
        <v>103</v>
      </c>
      <c r="DO5" s="261"/>
      <c r="DP5" s="261"/>
      <c r="DQ5" s="261"/>
      <c r="DR5" s="261"/>
      <c r="DS5" s="261"/>
      <c r="DT5" s="261"/>
      <c r="DU5" s="261"/>
      <c r="DV5" s="260" t="s">
        <v>105</v>
      </c>
      <c r="DW5" s="261"/>
      <c r="DX5" s="261"/>
      <c r="DY5" s="261"/>
      <c r="DZ5" s="261"/>
      <c r="EA5" s="261"/>
      <c r="EB5" s="261"/>
      <c r="EC5" s="262"/>
      <c r="ED5" s="261" t="s">
        <v>104</v>
      </c>
      <c r="EE5" s="261"/>
      <c r="EF5" s="261"/>
      <c r="EG5" s="261"/>
      <c r="EH5" s="261"/>
      <c r="EI5" s="261"/>
      <c r="EJ5" s="261"/>
      <c r="EK5" s="261"/>
      <c r="EL5" s="260" t="s">
        <v>106</v>
      </c>
      <c r="EM5" s="261"/>
      <c r="EN5" s="261"/>
      <c r="EO5" s="261"/>
      <c r="EP5" s="261"/>
      <c r="EQ5" s="261"/>
      <c r="ER5" s="261"/>
      <c r="ES5" s="262"/>
      <c r="ET5" s="260" t="s">
        <v>107</v>
      </c>
      <c r="EU5" s="261"/>
      <c r="EV5" s="261"/>
      <c r="EW5" s="261"/>
      <c r="EX5" s="261"/>
      <c r="EY5" s="261"/>
      <c r="EZ5" s="261"/>
      <c r="FA5" s="262"/>
      <c r="FB5" s="260" t="s">
        <v>108</v>
      </c>
      <c r="FC5" s="261"/>
      <c r="FD5" s="261"/>
      <c r="FE5" s="261"/>
      <c r="FF5" s="261"/>
      <c r="FG5" s="261"/>
      <c r="FH5" s="261"/>
      <c r="FI5" s="262"/>
      <c r="FJ5" s="38"/>
      <c r="FK5" s="32"/>
      <c r="FL5" s="289" t="s">
        <v>78</v>
      </c>
      <c r="FM5" s="289"/>
      <c r="FN5" s="290"/>
      <c r="FO5" s="289" t="s">
        <v>77</v>
      </c>
      <c r="FP5" s="289"/>
      <c r="FQ5" s="289"/>
      <c r="FR5" s="288" t="s">
        <v>195</v>
      </c>
      <c r="FS5" s="289"/>
      <c r="FT5" s="290"/>
      <c r="FU5" s="289" t="s">
        <v>192</v>
      </c>
      <c r="FV5" s="289"/>
      <c r="FW5" s="289"/>
      <c r="FX5" s="288" t="s">
        <v>193</v>
      </c>
      <c r="FY5" s="289"/>
      <c r="FZ5" s="289"/>
      <c r="GA5" s="38"/>
      <c r="GB5" s="189"/>
      <c r="GC5" s="260" t="s">
        <v>121</v>
      </c>
      <c r="GD5" s="261"/>
      <c r="GE5" s="261"/>
      <c r="GF5" s="261"/>
      <c r="GG5" s="261"/>
      <c r="GH5" s="261"/>
      <c r="GI5" s="261"/>
      <c r="GJ5" s="262"/>
      <c r="GK5" s="260" t="s">
        <v>196</v>
      </c>
      <c r="GL5" s="261"/>
      <c r="GM5" s="261"/>
      <c r="GN5" s="261"/>
      <c r="GO5" s="261"/>
      <c r="GP5" s="262"/>
      <c r="GQ5" s="277" t="s">
        <v>98</v>
      </c>
      <c r="GR5" s="278"/>
      <c r="GS5" s="278"/>
      <c r="GT5" s="278"/>
      <c r="GU5" s="278"/>
      <c r="GV5" s="278"/>
      <c r="GW5" s="278"/>
      <c r="GX5" s="278"/>
      <c r="GY5" s="279"/>
      <c r="GZ5" s="277" t="s">
        <v>99</v>
      </c>
      <c r="HA5" s="278"/>
      <c r="HB5" s="278"/>
      <c r="HC5" s="278"/>
      <c r="HD5" s="277" t="s">
        <v>100</v>
      </c>
      <c r="HE5" s="278"/>
      <c r="HF5" s="278"/>
      <c r="HG5" s="278"/>
      <c r="HH5" s="280" t="s">
        <v>134</v>
      </c>
      <c r="HI5" s="281"/>
      <c r="HJ5" s="281"/>
      <c r="HK5" s="282"/>
      <c r="HM5" s="260" t="s">
        <v>137</v>
      </c>
      <c r="HN5" s="261"/>
      <c r="HO5" s="261"/>
      <c r="HP5" s="261"/>
      <c r="HQ5" s="261"/>
      <c r="HR5" s="261"/>
      <c r="HS5" s="260" t="s">
        <v>138</v>
      </c>
      <c r="HT5" s="261"/>
      <c r="HU5" s="261"/>
      <c r="HV5" s="261"/>
      <c r="HW5" s="261"/>
      <c r="HX5" s="261"/>
      <c r="HY5" s="260" t="s">
        <v>139</v>
      </c>
      <c r="HZ5" s="261"/>
      <c r="IA5" s="261"/>
      <c r="IB5" s="261"/>
      <c r="IC5" s="261"/>
      <c r="ID5" s="261"/>
      <c r="IE5" s="260" t="s">
        <v>202</v>
      </c>
      <c r="IF5" s="261"/>
      <c r="IG5" s="261"/>
      <c r="IH5" s="261"/>
      <c r="II5" s="262"/>
      <c r="IJ5" s="260" t="s">
        <v>206</v>
      </c>
      <c r="IK5" s="261"/>
      <c r="IL5" s="261"/>
      <c r="IM5" s="261"/>
      <c r="IN5" s="261"/>
      <c r="IO5" s="262"/>
      <c r="IP5" s="260" t="s">
        <v>207</v>
      </c>
      <c r="IQ5" s="261"/>
      <c r="IR5" s="261"/>
      <c r="IS5" s="261"/>
      <c r="IT5" s="261"/>
      <c r="IU5" s="262"/>
    </row>
    <row r="6" spans="1:265" ht="45.75" customHeight="1" thickBot="1">
      <c r="A6" s="124"/>
      <c r="B6" s="280" t="s">
        <v>62</v>
      </c>
      <c r="C6" s="281"/>
      <c r="D6" s="281"/>
      <c r="E6" s="281"/>
      <c r="F6" s="281"/>
      <c r="G6" s="281"/>
      <c r="H6" s="281"/>
      <c r="I6" s="281"/>
      <c r="J6" s="281"/>
      <c r="K6" s="282"/>
      <c r="M6" s="285" t="s">
        <v>97</v>
      </c>
      <c r="N6" s="286"/>
      <c r="O6" s="286"/>
      <c r="P6" s="286"/>
      <c r="Q6" s="286"/>
      <c r="R6" s="286"/>
      <c r="S6" s="286"/>
      <c r="T6" s="286"/>
      <c r="U6" s="287"/>
      <c r="V6" s="260" t="s">
        <v>12</v>
      </c>
      <c r="W6" s="261"/>
      <c r="X6" s="261"/>
      <c r="Y6" s="261"/>
      <c r="Z6" s="262"/>
      <c r="AA6" s="10"/>
      <c r="AB6" s="24" t="s">
        <v>203</v>
      </c>
      <c r="AC6" s="25" t="s">
        <v>204</v>
      </c>
      <c r="AD6" s="25" t="s">
        <v>167</v>
      </c>
      <c r="AE6" s="26" t="s">
        <v>168</v>
      </c>
      <c r="AF6" s="24" t="s">
        <v>203</v>
      </c>
      <c r="AG6" s="24" t="s">
        <v>204</v>
      </c>
      <c r="AH6" s="24" t="s">
        <v>167</v>
      </c>
      <c r="AI6" s="24" t="s">
        <v>168</v>
      </c>
      <c r="AJ6" s="27" t="s">
        <v>203</v>
      </c>
      <c r="AK6" s="27" t="s">
        <v>204</v>
      </c>
      <c r="AL6" s="27" t="s">
        <v>167</v>
      </c>
      <c r="AM6" s="27" t="s">
        <v>168</v>
      </c>
      <c r="AN6" s="27" t="s">
        <v>44</v>
      </c>
      <c r="AO6" s="28" t="s">
        <v>203</v>
      </c>
      <c r="AP6" s="28" t="s">
        <v>204</v>
      </c>
      <c r="AQ6" s="28" t="s">
        <v>167</v>
      </c>
      <c r="AR6" s="28" t="s">
        <v>168</v>
      </c>
      <c r="AS6" s="28" t="s">
        <v>28</v>
      </c>
      <c r="AT6" s="28" t="s">
        <v>44</v>
      </c>
      <c r="AU6" s="214" t="s">
        <v>124</v>
      </c>
      <c r="AV6" s="28" t="str">
        <f>AO6</f>
        <v>P0-50</v>
      </c>
      <c r="AW6" s="28" t="str">
        <f>AP6</f>
        <v>P50-90</v>
      </c>
      <c r="AX6" s="28" t="str">
        <f>AQ6</f>
        <v>P90-100</v>
      </c>
      <c r="AY6" s="28" t="str">
        <f>AR6</f>
        <v>P99-100</v>
      </c>
      <c r="AZ6" s="28" t="s">
        <v>28</v>
      </c>
      <c r="BA6" s="43" t="s">
        <v>125</v>
      </c>
      <c r="BB6" s="43" t="s">
        <v>126</v>
      </c>
      <c r="BC6" s="43" t="s">
        <v>131</v>
      </c>
      <c r="BD6" s="223" t="s">
        <v>132</v>
      </c>
      <c r="BF6" s="2" t="s">
        <v>114</v>
      </c>
      <c r="BG6" s="2" t="s">
        <v>115</v>
      </c>
      <c r="BH6" s="2" t="s">
        <v>119</v>
      </c>
      <c r="BI6" s="38"/>
      <c r="BJ6" s="10"/>
      <c r="BK6" s="30" t="s">
        <v>208</v>
      </c>
      <c r="BL6" s="30" t="s">
        <v>203</v>
      </c>
      <c r="BM6" s="30" t="s">
        <v>204</v>
      </c>
      <c r="BN6" s="30" t="s">
        <v>167</v>
      </c>
      <c r="BO6" s="30" t="s">
        <v>168</v>
      </c>
      <c r="BP6" s="30" t="s">
        <v>44</v>
      </c>
      <c r="BQ6" s="30" t="s">
        <v>209</v>
      </c>
      <c r="BR6" s="30" t="s">
        <v>210</v>
      </c>
      <c r="BS6" s="31" t="s">
        <v>28</v>
      </c>
      <c r="BT6" s="24" t="s">
        <v>208</v>
      </c>
      <c r="BU6" s="25" t="s">
        <v>203</v>
      </c>
      <c r="BV6" s="25" t="s">
        <v>204</v>
      </c>
      <c r="BW6" s="25" t="s">
        <v>167</v>
      </c>
      <c r="BX6" s="25" t="s">
        <v>168</v>
      </c>
      <c r="BY6" s="25" t="s">
        <v>44</v>
      </c>
      <c r="BZ6" s="25" t="s">
        <v>28</v>
      </c>
      <c r="CA6" s="24" t="s">
        <v>208</v>
      </c>
      <c r="CB6" s="25" t="s">
        <v>203</v>
      </c>
      <c r="CC6" s="25" t="s">
        <v>204</v>
      </c>
      <c r="CD6" s="25" t="s">
        <v>167</v>
      </c>
      <c r="CE6" s="25" t="s">
        <v>168</v>
      </c>
      <c r="CF6" s="25" t="s">
        <v>44</v>
      </c>
      <c r="CG6" s="26" t="s">
        <v>28</v>
      </c>
      <c r="CH6" s="30"/>
      <c r="CI6" s="80"/>
      <c r="CJ6" s="161" t="s">
        <v>29</v>
      </c>
      <c r="CK6" s="162" t="s">
        <v>30</v>
      </c>
      <c r="CL6" s="162" t="s">
        <v>31</v>
      </c>
      <c r="CM6" s="163" t="s">
        <v>52</v>
      </c>
      <c r="CN6" s="164" t="s">
        <v>51</v>
      </c>
      <c r="CO6" s="161" t="s">
        <v>29</v>
      </c>
      <c r="CP6" s="162" t="s">
        <v>30</v>
      </c>
      <c r="CQ6" s="162" t="s">
        <v>31</v>
      </c>
      <c r="CR6" s="163" t="s">
        <v>52</v>
      </c>
      <c r="CS6" s="164" t="s">
        <v>51</v>
      </c>
      <c r="CT6" s="161" t="s">
        <v>29</v>
      </c>
      <c r="CU6" s="162" t="s">
        <v>30</v>
      </c>
      <c r="CV6" s="162" t="s">
        <v>31</v>
      </c>
      <c r="CW6" s="163" t="s">
        <v>52</v>
      </c>
      <c r="CX6" s="164" t="s">
        <v>51</v>
      </c>
      <c r="CY6" s="161" t="s">
        <v>29</v>
      </c>
      <c r="CZ6" s="162" t="s">
        <v>30</v>
      </c>
      <c r="DA6" s="162" t="s">
        <v>31</v>
      </c>
      <c r="DB6" s="163" t="s">
        <v>52</v>
      </c>
      <c r="DC6" s="164" t="s">
        <v>51</v>
      </c>
      <c r="DD6" s="49"/>
      <c r="DE6" s="165"/>
      <c r="DF6" s="131" t="s">
        <v>80</v>
      </c>
      <c r="DG6" s="129" t="s">
        <v>163</v>
      </c>
      <c r="DH6" s="129" t="s">
        <v>166</v>
      </c>
      <c r="DI6" s="129" t="s">
        <v>190</v>
      </c>
      <c r="DJ6" s="129" t="s">
        <v>30</v>
      </c>
      <c r="DK6" s="129" t="s">
        <v>31</v>
      </c>
      <c r="DL6" s="129" t="s">
        <v>52</v>
      </c>
      <c r="DM6" s="130" t="s">
        <v>53</v>
      </c>
      <c r="DN6" s="129" t="s">
        <v>80</v>
      </c>
      <c r="DO6" s="129" t="s">
        <v>163</v>
      </c>
      <c r="DP6" s="129" t="s">
        <v>166</v>
      </c>
      <c r="DQ6" s="129" t="s">
        <v>190</v>
      </c>
      <c r="DR6" s="129" t="s">
        <v>30</v>
      </c>
      <c r="DS6" s="129" t="s">
        <v>31</v>
      </c>
      <c r="DT6" s="129" t="s">
        <v>52</v>
      </c>
      <c r="DU6" s="129" t="s">
        <v>53</v>
      </c>
      <c r="DV6" s="131" t="str">
        <f>ED6</f>
        <v>Income share</v>
      </c>
      <c r="DW6" s="129" t="str">
        <f t="shared" ref="DW6:EC6" si="0">EE6</f>
        <v>Labor income</v>
      </c>
      <c r="DX6" s="129" t="str">
        <f t="shared" si="0"/>
        <v>Capital income</v>
      </c>
      <c r="DY6" s="129" t="str">
        <f t="shared" si="0"/>
        <v>wages and pensions</v>
      </c>
      <c r="DZ6" s="129" t="str">
        <f t="shared" si="0"/>
        <v>Mixed income</v>
      </c>
      <c r="EA6" s="129" t="str">
        <f t="shared" si="0"/>
        <v>Rents</v>
      </c>
      <c r="EB6" s="129" t="str">
        <f t="shared" si="0"/>
        <v>Financial income</v>
      </c>
      <c r="EC6" s="130" t="str">
        <f t="shared" si="0"/>
        <v>Rents + Financial income</v>
      </c>
      <c r="ED6" s="129" t="s">
        <v>80</v>
      </c>
      <c r="EE6" s="129" t="s">
        <v>163</v>
      </c>
      <c r="EF6" s="129" t="s">
        <v>166</v>
      </c>
      <c r="EG6" s="129" t="s">
        <v>190</v>
      </c>
      <c r="EH6" s="129" t="s">
        <v>30</v>
      </c>
      <c r="EI6" s="129" t="s">
        <v>31</v>
      </c>
      <c r="EJ6" s="129" t="s">
        <v>52</v>
      </c>
      <c r="EK6" s="129" t="s">
        <v>53</v>
      </c>
      <c r="EL6" s="134" t="s">
        <v>80</v>
      </c>
      <c r="EM6" s="80" t="s">
        <v>163</v>
      </c>
      <c r="EN6" s="80" t="s">
        <v>166</v>
      </c>
      <c r="EO6" s="80" t="s">
        <v>190</v>
      </c>
      <c r="EP6" s="80" t="s">
        <v>30</v>
      </c>
      <c r="EQ6" s="80" t="s">
        <v>31</v>
      </c>
      <c r="ER6" s="80" t="s">
        <v>52</v>
      </c>
      <c r="ES6" s="135" t="s">
        <v>53</v>
      </c>
      <c r="ET6" s="134" t="s">
        <v>80</v>
      </c>
      <c r="EU6" s="80" t="s">
        <v>163</v>
      </c>
      <c r="EV6" s="80" t="s">
        <v>166</v>
      </c>
      <c r="EW6" s="80" t="s">
        <v>190</v>
      </c>
      <c r="EX6" s="80" t="s">
        <v>30</v>
      </c>
      <c r="EY6" s="80" t="s">
        <v>31</v>
      </c>
      <c r="EZ6" s="80" t="s">
        <v>52</v>
      </c>
      <c r="FA6" s="135" t="s">
        <v>53</v>
      </c>
      <c r="FB6" s="134" t="s">
        <v>80</v>
      </c>
      <c r="FC6" s="80" t="s">
        <v>163</v>
      </c>
      <c r="FD6" s="80" t="s">
        <v>166</v>
      </c>
      <c r="FE6" s="80" t="s">
        <v>190</v>
      </c>
      <c r="FF6" s="80" t="s">
        <v>30</v>
      </c>
      <c r="FG6" s="80" t="s">
        <v>31</v>
      </c>
      <c r="FH6" s="80" t="s">
        <v>52</v>
      </c>
      <c r="FI6" s="135" t="s">
        <v>53</v>
      </c>
      <c r="FJ6" s="4"/>
      <c r="FK6" s="48" t="s">
        <v>46</v>
      </c>
      <c r="FL6" s="170" t="s">
        <v>80</v>
      </c>
      <c r="FM6" s="129" t="s">
        <v>163</v>
      </c>
      <c r="FN6" s="129" t="s">
        <v>166</v>
      </c>
      <c r="FO6" s="131" t="s">
        <v>80</v>
      </c>
      <c r="FP6" s="129" t="s">
        <v>163</v>
      </c>
      <c r="FQ6" s="130" t="s">
        <v>166</v>
      </c>
      <c r="FR6" s="129" t="s">
        <v>80</v>
      </c>
      <c r="FS6" s="129" t="s">
        <v>163</v>
      </c>
      <c r="FT6" s="129" t="s">
        <v>166</v>
      </c>
      <c r="FU6" s="131" t="s">
        <v>80</v>
      </c>
      <c r="FV6" s="129" t="s">
        <v>163</v>
      </c>
      <c r="FW6" s="130" t="s">
        <v>166</v>
      </c>
      <c r="FX6" s="129" t="s">
        <v>80</v>
      </c>
      <c r="FY6" s="129" t="s">
        <v>163</v>
      </c>
      <c r="FZ6" s="130" t="s">
        <v>166</v>
      </c>
      <c r="GA6" s="80"/>
      <c r="GB6" s="80"/>
      <c r="GC6" s="38" t="s">
        <v>32</v>
      </c>
      <c r="GD6" s="189" t="s">
        <v>211</v>
      </c>
      <c r="GE6" s="189" t="s">
        <v>212</v>
      </c>
      <c r="GF6" s="189" t="s">
        <v>213</v>
      </c>
      <c r="GG6" s="189" t="s">
        <v>214</v>
      </c>
      <c r="GH6" s="189" t="s">
        <v>215</v>
      </c>
      <c r="GI6" s="189" t="s">
        <v>216</v>
      </c>
      <c r="GJ6" s="190" t="s">
        <v>217</v>
      </c>
      <c r="GK6" s="4"/>
      <c r="GL6" s="152"/>
      <c r="GM6" s="283" t="s">
        <v>197</v>
      </c>
      <c r="GN6" s="283"/>
      <c r="GO6" s="283"/>
      <c r="GP6" s="284"/>
      <c r="GQ6" s="67"/>
      <c r="GR6" s="24">
        <v>1970</v>
      </c>
      <c r="GS6" s="25">
        <v>1984</v>
      </c>
      <c r="GT6" s="25">
        <v>2000</v>
      </c>
      <c r="GU6" s="26">
        <v>2012</v>
      </c>
      <c r="GV6" s="24">
        <v>1970</v>
      </c>
      <c r="GW6" s="25">
        <v>1984</v>
      </c>
      <c r="GX6" s="25">
        <v>2000</v>
      </c>
      <c r="GY6" s="26">
        <v>2012</v>
      </c>
      <c r="GZ6" s="24">
        <v>1970</v>
      </c>
      <c r="HA6" s="25">
        <v>1984</v>
      </c>
      <c r="HB6" s="25">
        <v>2000</v>
      </c>
      <c r="HC6" s="26">
        <v>2012</v>
      </c>
      <c r="HD6" s="24">
        <v>1970</v>
      </c>
      <c r="HE6" s="25">
        <v>1984</v>
      </c>
      <c r="HF6" s="25">
        <v>2000</v>
      </c>
      <c r="HG6" s="191">
        <v>2012</v>
      </c>
      <c r="HH6" s="131" t="s">
        <v>95</v>
      </c>
      <c r="HI6" s="129" t="s">
        <v>94</v>
      </c>
      <c r="HJ6" s="129" t="s">
        <v>96</v>
      </c>
      <c r="HK6" s="130" t="s">
        <v>133</v>
      </c>
      <c r="HM6" s="27" t="s">
        <v>66</v>
      </c>
      <c r="HN6" s="66">
        <v>1970</v>
      </c>
      <c r="HO6" s="66">
        <v>1984</v>
      </c>
      <c r="HP6" s="66">
        <v>1995</v>
      </c>
      <c r="HQ6" s="66">
        <v>2000</v>
      </c>
      <c r="HR6" s="66">
        <v>2012</v>
      </c>
      <c r="HS6" s="27" t="s">
        <v>66</v>
      </c>
      <c r="HT6" s="66">
        <v>1970</v>
      </c>
      <c r="HU6" s="66">
        <v>1984</v>
      </c>
      <c r="HV6" s="66">
        <v>1995</v>
      </c>
      <c r="HW6" s="66">
        <v>2000</v>
      </c>
      <c r="HX6" s="66">
        <v>2012</v>
      </c>
      <c r="HY6" s="27" t="s">
        <v>66</v>
      </c>
      <c r="HZ6" s="66">
        <v>1970</v>
      </c>
      <c r="IA6" s="66">
        <v>1984</v>
      </c>
      <c r="IB6" s="66">
        <v>1995</v>
      </c>
      <c r="IC6" s="66">
        <v>2000</v>
      </c>
      <c r="ID6" s="66">
        <v>2012</v>
      </c>
      <c r="IE6" s="24" t="s">
        <v>203</v>
      </c>
      <c r="IF6" s="25" t="s">
        <v>204</v>
      </c>
      <c r="IG6" s="25" t="s">
        <v>167</v>
      </c>
      <c r="IH6" s="25" t="s">
        <v>168</v>
      </c>
      <c r="II6" s="26" t="s">
        <v>205</v>
      </c>
      <c r="IJ6" s="24" t="s">
        <v>203</v>
      </c>
      <c r="IK6" s="25" t="s">
        <v>204</v>
      </c>
      <c r="IL6" s="25" t="s">
        <v>167</v>
      </c>
      <c r="IM6" s="25" t="s">
        <v>168</v>
      </c>
      <c r="IN6" s="25" t="s">
        <v>205</v>
      </c>
      <c r="IO6" s="26" t="s">
        <v>44</v>
      </c>
      <c r="IP6" s="67" t="s">
        <v>203</v>
      </c>
      <c r="IQ6" s="68" t="s">
        <v>204</v>
      </c>
      <c r="IR6" s="68" t="s">
        <v>167</v>
      </c>
      <c r="IS6" s="68" t="s">
        <v>168</v>
      </c>
      <c r="IT6" s="68" t="s">
        <v>205</v>
      </c>
      <c r="IU6" s="69" t="s">
        <v>44</v>
      </c>
      <c r="IX6" s="243" t="s">
        <v>166</v>
      </c>
      <c r="IY6" s="243" t="s">
        <v>165</v>
      </c>
      <c r="IZ6" s="243" t="s">
        <v>164</v>
      </c>
      <c r="JA6" s="243" t="s">
        <v>163</v>
      </c>
      <c r="JB6" s="243" t="s">
        <v>166</v>
      </c>
      <c r="JC6" s="243" t="s">
        <v>165</v>
      </c>
      <c r="JD6" s="243" t="s">
        <v>164</v>
      </c>
      <c r="JE6" s="243" t="s">
        <v>163</v>
      </c>
    </row>
    <row r="7" spans="1:265" ht="73.5" customHeight="1" thickBot="1">
      <c r="A7" s="9"/>
      <c r="B7" s="61" t="s">
        <v>0</v>
      </c>
      <c r="C7" s="61" t="s">
        <v>1</v>
      </c>
      <c r="D7" s="62" t="s">
        <v>58</v>
      </c>
      <c r="E7" s="59" t="s">
        <v>57</v>
      </c>
      <c r="F7" s="59" t="s">
        <v>59</v>
      </c>
      <c r="G7" s="59" t="s">
        <v>60</v>
      </c>
      <c r="H7" s="59" t="s">
        <v>61</v>
      </c>
      <c r="I7" s="60" t="s">
        <v>63</v>
      </c>
      <c r="J7" s="60" t="s">
        <v>64</v>
      </c>
      <c r="K7" s="39" t="s">
        <v>2</v>
      </c>
      <c r="L7" s="3"/>
      <c r="M7" s="125" t="s">
        <v>4</v>
      </c>
      <c r="N7" s="126" t="s">
        <v>3</v>
      </c>
      <c r="O7" s="126" t="s">
        <v>5</v>
      </c>
      <c r="P7" s="127" t="s">
        <v>8</v>
      </c>
      <c r="Q7" s="127" t="s">
        <v>7</v>
      </c>
      <c r="R7" s="127" t="s">
        <v>56</v>
      </c>
      <c r="S7" s="127" t="s">
        <v>6</v>
      </c>
      <c r="T7" s="127" t="s">
        <v>10</v>
      </c>
      <c r="U7" s="128" t="s">
        <v>9</v>
      </c>
      <c r="V7" s="17" t="s">
        <v>9</v>
      </c>
      <c r="W7" s="15" t="s">
        <v>5</v>
      </c>
      <c r="X7" s="16" t="s">
        <v>3</v>
      </c>
      <c r="Y7" s="11" t="s">
        <v>11</v>
      </c>
      <c r="Z7" t="s">
        <v>2</v>
      </c>
      <c r="AA7" s="9"/>
      <c r="AB7" s="43" t="s">
        <v>24</v>
      </c>
      <c r="AC7" s="43" t="s">
        <v>25</v>
      </c>
      <c r="AD7" s="43" t="s">
        <v>26</v>
      </c>
      <c r="AE7" s="43" t="s">
        <v>27</v>
      </c>
      <c r="AF7" s="43" t="s">
        <v>20</v>
      </c>
      <c r="AG7" s="43" t="s">
        <v>21</v>
      </c>
      <c r="AH7" s="43" t="s">
        <v>22</v>
      </c>
      <c r="AI7" s="43" t="s">
        <v>23</v>
      </c>
      <c r="AJ7" s="43" t="s">
        <v>85</v>
      </c>
      <c r="AK7" s="43" t="s">
        <v>86</v>
      </c>
      <c r="AL7" s="43" t="s">
        <v>87</v>
      </c>
      <c r="AM7" s="43" t="s">
        <v>88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178"/>
      <c r="BE7" s="153" t="s">
        <v>32</v>
      </c>
      <c r="BF7" s="180">
        <v>34208.33203125</v>
      </c>
      <c r="BG7" s="181">
        <v>61122.188751908427</v>
      </c>
      <c r="BH7" s="180">
        <f>BG7*$BF$25</f>
        <v>51857.592991837904</v>
      </c>
      <c r="BI7" s="30"/>
      <c r="BJ7" s="9"/>
      <c r="BK7" s="32"/>
      <c r="BL7" s="32"/>
      <c r="BM7" s="32"/>
      <c r="BN7" s="32"/>
      <c r="BO7" s="32"/>
      <c r="BP7" s="32"/>
      <c r="BQ7" s="32"/>
      <c r="BR7" s="32"/>
      <c r="BS7" s="33"/>
      <c r="BT7" s="38"/>
      <c r="BU7" s="30"/>
      <c r="BV7" s="30"/>
      <c r="BW7" s="30"/>
      <c r="BX7" s="30"/>
      <c r="BY7" s="30"/>
      <c r="BZ7" s="30"/>
      <c r="CA7" s="38"/>
      <c r="CB7" s="30"/>
      <c r="CC7" s="30"/>
      <c r="CD7" s="30"/>
      <c r="CE7" s="30"/>
      <c r="CF7" s="30"/>
      <c r="CG7" s="31"/>
      <c r="CH7" s="30"/>
      <c r="CJ7" s="42"/>
      <c r="CK7" s="32"/>
      <c r="CL7" s="32"/>
      <c r="CM7" s="32"/>
      <c r="CN7" s="33"/>
      <c r="CO7" s="42"/>
      <c r="CP7" s="32"/>
      <c r="CQ7" s="32"/>
      <c r="CR7" s="32"/>
      <c r="CS7" s="33"/>
      <c r="CT7" s="42"/>
      <c r="CU7" s="32"/>
      <c r="CV7" s="32"/>
      <c r="CW7" s="32"/>
      <c r="CX7" s="33"/>
      <c r="CY7" s="42"/>
      <c r="CZ7" s="32"/>
      <c r="DA7" s="32"/>
      <c r="DB7" s="32"/>
      <c r="DC7" s="33"/>
      <c r="DD7" s="32"/>
      <c r="DE7" s="165"/>
      <c r="DF7" s="42"/>
      <c r="DG7" s="32"/>
      <c r="DH7" s="32"/>
      <c r="DI7" s="32"/>
      <c r="DJ7" s="32"/>
      <c r="DK7" s="32"/>
      <c r="DL7" s="32"/>
      <c r="DM7" s="33"/>
      <c r="DV7" s="42"/>
      <c r="DW7" s="32"/>
      <c r="DX7" s="32"/>
      <c r="DY7" s="32"/>
      <c r="DZ7" s="32"/>
      <c r="EA7" s="32"/>
      <c r="EB7" s="32"/>
      <c r="EC7" s="33"/>
      <c r="EL7" s="42"/>
      <c r="EM7" s="32"/>
      <c r="EN7" s="32"/>
      <c r="EO7" s="32"/>
      <c r="EP7" s="32"/>
      <c r="EQ7" s="32"/>
      <c r="ER7" s="32"/>
      <c r="ES7" s="33"/>
      <c r="ET7" s="42"/>
      <c r="EU7" s="32"/>
      <c r="EV7" s="32"/>
      <c r="EW7" s="32"/>
      <c r="EX7" s="32"/>
      <c r="EY7" s="32"/>
      <c r="EZ7" s="32"/>
      <c r="FA7" s="33"/>
      <c r="FB7" s="42"/>
      <c r="FC7" s="32"/>
      <c r="FD7" s="32"/>
      <c r="FE7" s="32"/>
      <c r="FF7" s="32"/>
      <c r="FG7" s="32"/>
      <c r="FH7" s="32"/>
      <c r="FI7" s="33"/>
      <c r="FJ7" s="4"/>
      <c r="FK7" s="32"/>
      <c r="FL7" s="42"/>
      <c r="FM7" s="32"/>
      <c r="FN7" s="32"/>
      <c r="FO7" s="42"/>
      <c r="FP7" s="32"/>
      <c r="FQ7" s="33"/>
      <c r="FR7" s="32"/>
      <c r="FS7" s="32"/>
      <c r="FT7" s="32"/>
      <c r="FU7" s="42"/>
      <c r="FV7" s="32"/>
      <c r="FW7" s="33"/>
      <c r="FX7" s="32"/>
      <c r="FY7" s="32"/>
      <c r="FZ7" s="33"/>
      <c r="GC7" s="42"/>
      <c r="GD7" s="32"/>
      <c r="GE7" s="32"/>
      <c r="GF7" s="32"/>
      <c r="GG7" s="32"/>
      <c r="GH7" s="32"/>
      <c r="GI7" s="32"/>
      <c r="GJ7" s="33"/>
      <c r="GK7" s="4"/>
      <c r="GL7" s="152" t="s">
        <v>123</v>
      </c>
      <c r="GM7" s="30" t="s">
        <v>198</v>
      </c>
      <c r="GN7" s="30" t="s">
        <v>199</v>
      </c>
      <c r="GO7" s="30" t="s">
        <v>200</v>
      </c>
      <c r="GP7" s="31" t="s">
        <v>201</v>
      </c>
      <c r="GQ7" s="32"/>
      <c r="GR7" s="32"/>
      <c r="GS7" s="32"/>
      <c r="GT7" s="32"/>
      <c r="GU7" s="32"/>
      <c r="GV7" s="42"/>
      <c r="GW7" s="32"/>
      <c r="GX7" s="32"/>
      <c r="GY7" s="33"/>
      <c r="GZ7" s="32"/>
      <c r="HA7" s="32"/>
      <c r="HB7" s="32"/>
      <c r="HC7" s="32"/>
      <c r="HD7" s="42"/>
      <c r="HE7" s="32"/>
      <c r="HF7" s="32"/>
      <c r="HG7" s="32"/>
      <c r="HH7" s="42"/>
      <c r="HI7" s="32"/>
      <c r="HJ7" s="32"/>
      <c r="HK7" s="33"/>
      <c r="HM7" s="42"/>
      <c r="HN7" s="32"/>
      <c r="HO7" s="32"/>
      <c r="HP7" s="32"/>
      <c r="HQ7" s="32"/>
      <c r="HR7" s="32"/>
      <c r="HS7" s="42"/>
      <c r="HT7" s="32"/>
      <c r="HU7" s="32"/>
      <c r="HV7" s="32"/>
      <c r="HW7" s="32"/>
      <c r="HX7" s="32"/>
      <c r="HY7" s="42"/>
      <c r="HZ7" s="32"/>
      <c r="IA7" s="32"/>
      <c r="IB7" s="32"/>
      <c r="IC7" s="32"/>
      <c r="ID7" s="32"/>
      <c r="IE7" s="42"/>
      <c r="IF7" s="32"/>
      <c r="IG7" s="32"/>
      <c r="IH7" s="32"/>
      <c r="II7" s="33"/>
      <c r="IJ7" s="42"/>
      <c r="IK7" s="32"/>
      <c r="IL7" s="32"/>
      <c r="IM7" s="32"/>
      <c r="IN7" s="32"/>
      <c r="IO7" s="33"/>
      <c r="IP7" s="42"/>
      <c r="IQ7" s="32"/>
      <c r="IR7" s="32"/>
      <c r="IS7" s="32"/>
      <c r="IT7" s="32"/>
      <c r="IU7" s="33"/>
      <c r="IX7" s="241" t="s">
        <v>167</v>
      </c>
      <c r="IY7" s="241" t="s">
        <v>167</v>
      </c>
      <c r="IZ7" s="242" t="s">
        <v>167</v>
      </c>
      <c r="JA7" s="242" t="s">
        <v>167</v>
      </c>
      <c r="JB7" s="241" t="s">
        <v>168</v>
      </c>
      <c r="JC7" s="241" t="s">
        <v>168</v>
      </c>
      <c r="JD7" s="242" t="s">
        <v>168</v>
      </c>
      <c r="JE7" s="242" t="s">
        <v>168</v>
      </c>
    </row>
    <row r="8" spans="1:265">
      <c r="A8" s="4">
        <v>1896</v>
      </c>
      <c r="B8" s="5"/>
      <c r="C8" s="5"/>
      <c r="D8" s="5"/>
      <c r="E8" s="12"/>
      <c r="F8" s="12"/>
      <c r="G8" s="12"/>
      <c r="H8" s="12"/>
      <c r="I8" s="12"/>
      <c r="J8" s="12"/>
      <c r="K8" s="7"/>
      <c r="L8">
        <v>1896</v>
      </c>
      <c r="M8" s="1"/>
      <c r="N8" s="1"/>
      <c r="O8" s="1"/>
      <c r="Q8" s="14"/>
      <c r="U8" s="1"/>
      <c r="V8" s="18"/>
      <c r="W8" s="18"/>
      <c r="X8" s="18"/>
      <c r="Y8" s="6"/>
      <c r="Z8" s="13"/>
      <c r="AA8" s="4">
        <v>1896</v>
      </c>
      <c r="AU8" s="215">
        <v>4882.3547494601753</v>
      </c>
      <c r="BE8" s="153" t="s">
        <v>34</v>
      </c>
      <c r="BF8" s="180">
        <v>15467.151184891531</v>
      </c>
      <c r="BG8" s="180">
        <v>13852.549847039858</v>
      </c>
      <c r="BH8" s="180">
        <f>BG8*$BF$25</f>
        <v>11752.849603974792</v>
      </c>
      <c r="BJ8" s="4">
        <v>1896</v>
      </c>
      <c r="BK8" s="32"/>
      <c r="BL8" s="32"/>
      <c r="BM8" s="32"/>
      <c r="BN8" s="32"/>
      <c r="BO8" s="32"/>
      <c r="BP8" s="32"/>
      <c r="BQ8" s="32"/>
      <c r="BR8" s="32"/>
      <c r="BS8" s="33"/>
      <c r="BT8" s="38"/>
      <c r="BU8" s="30"/>
      <c r="BV8" s="30"/>
      <c r="BW8" s="30"/>
      <c r="BX8" s="30"/>
      <c r="BY8" s="30"/>
      <c r="BZ8" s="30"/>
      <c r="CA8" s="38"/>
      <c r="CB8" s="30"/>
      <c r="CC8" s="30"/>
      <c r="CD8" s="30"/>
      <c r="CE8" s="30"/>
      <c r="CF8" s="30"/>
      <c r="CG8" s="31"/>
      <c r="CH8" s="30"/>
      <c r="CI8" s="81" t="s">
        <v>218</v>
      </c>
      <c r="CJ8" s="157">
        <v>0.74323903768626065</v>
      </c>
      <c r="CK8" s="155">
        <v>0.14325607829479656</v>
      </c>
      <c r="CL8" s="155">
        <v>6.296666319937104E-2</v>
      </c>
      <c r="CM8" s="155">
        <v>5.0538194152745491E-2</v>
      </c>
      <c r="CN8" s="156">
        <f>CL8+CM8</f>
        <v>0.11350485735211653</v>
      </c>
      <c r="CO8" s="157">
        <v>0.8200930957528314</v>
      </c>
      <c r="CP8" s="155">
        <v>9.1175244877064035E-2</v>
      </c>
      <c r="CQ8" s="155">
        <v>2.531298665725067E-2</v>
      </c>
      <c r="CR8" s="155">
        <v>6.3418631204679332E-2</v>
      </c>
      <c r="CS8" s="156">
        <f>CQ8+CR8</f>
        <v>8.8731617861929998E-2</v>
      </c>
      <c r="CT8" s="157">
        <v>0.85555370215244286</v>
      </c>
      <c r="CU8" s="155">
        <v>2.81188323541081E-2</v>
      </c>
      <c r="CV8" s="155">
        <v>7.3659663867001068E-2</v>
      </c>
      <c r="CW8" s="155">
        <v>4.2667781737681487E-2</v>
      </c>
      <c r="CX8" s="156">
        <f>CV8+CW8</f>
        <v>0.11632744560468256</v>
      </c>
      <c r="CY8" s="157">
        <v>0.86249014878843011</v>
      </c>
      <c r="CZ8" s="155">
        <v>3.1427755002669519E-2</v>
      </c>
      <c r="DA8" s="155">
        <v>7.3238206292978891E-2</v>
      </c>
      <c r="DB8" s="155">
        <v>3.2843885948722028E-2</v>
      </c>
      <c r="DC8" s="156">
        <f>DA8+DB8</f>
        <v>0.10608209224170093</v>
      </c>
      <c r="DD8" s="32"/>
      <c r="DE8" s="165"/>
      <c r="DF8" s="42"/>
      <c r="DG8" s="32"/>
      <c r="DH8" s="32"/>
      <c r="DI8" s="32"/>
      <c r="DJ8" s="32"/>
      <c r="DK8" s="32"/>
      <c r="DL8" s="32"/>
      <c r="DM8" s="33"/>
      <c r="DV8" s="42"/>
      <c r="DW8" s="32"/>
      <c r="DX8" s="32"/>
      <c r="DY8" s="32"/>
      <c r="DZ8" s="32"/>
      <c r="EA8" s="32"/>
      <c r="EB8" s="32"/>
      <c r="EC8" s="33"/>
      <c r="EL8" s="42"/>
      <c r="EM8" s="32"/>
      <c r="EN8" s="32"/>
      <c r="EO8" s="32"/>
      <c r="EP8" s="32"/>
      <c r="EQ8" s="32"/>
      <c r="ER8" s="32"/>
      <c r="ES8" s="33"/>
      <c r="ET8" s="42"/>
      <c r="EU8" s="32"/>
      <c r="EV8" s="32"/>
      <c r="EW8" s="32"/>
      <c r="EX8" s="32"/>
      <c r="EY8" s="32"/>
      <c r="EZ8" s="32"/>
      <c r="FA8" s="33"/>
      <c r="FB8" s="42"/>
      <c r="FC8" s="32"/>
      <c r="FD8" s="32"/>
      <c r="FE8" s="32"/>
      <c r="FF8" s="32"/>
      <c r="FG8" s="32"/>
      <c r="FH8" s="32"/>
      <c r="FI8" s="33"/>
      <c r="FK8" s="152">
        <v>1896</v>
      </c>
      <c r="FL8" s="42"/>
      <c r="FM8" s="32"/>
      <c r="FN8" s="32"/>
      <c r="FO8" s="42"/>
      <c r="FP8" s="32"/>
      <c r="FQ8" s="33"/>
      <c r="FR8" s="32"/>
      <c r="FS8" s="32"/>
      <c r="FT8" s="32"/>
      <c r="FU8" s="42"/>
      <c r="FV8" s="32"/>
      <c r="FW8" s="33"/>
      <c r="FX8" s="32"/>
      <c r="FY8" s="32"/>
      <c r="FZ8" s="33"/>
      <c r="GC8" s="42"/>
      <c r="GD8" s="32"/>
      <c r="GE8" s="32"/>
      <c r="GF8" s="32"/>
      <c r="GG8" s="32"/>
      <c r="GH8" s="32"/>
      <c r="GI8" s="32"/>
      <c r="GJ8" s="33"/>
      <c r="GK8" s="4">
        <v>1896</v>
      </c>
      <c r="GL8" s="152"/>
      <c r="GM8" s="32"/>
      <c r="GN8" s="32"/>
      <c r="GO8" s="32"/>
      <c r="GP8" s="33"/>
      <c r="GQ8" s="32">
        <v>20</v>
      </c>
      <c r="GR8" s="122">
        <v>1.0070496797561646</v>
      </c>
      <c r="GS8" s="117">
        <v>0.94951391220092773</v>
      </c>
      <c r="GT8" s="117">
        <v>1.4989479780197144</v>
      </c>
      <c r="GU8" s="123">
        <v>1.3924026489257813</v>
      </c>
      <c r="GV8" s="122">
        <v>1.6336552262614759</v>
      </c>
      <c r="GW8" s="117">
        <v>1.5687371543349578</v>
      </c>
      <c r="GX8" s="117">
        <v>1.2545534869328212</v>
      </c>
      <c r="GY8" s="123">
        <v>1.2169429119922748</v>
      </c>
      <c r="GZ8" s="122">
        <v>1.7465572555851094</v>
      </c>
      <c r="HA8" s="117">
        <v>1.5925067754589251</v>
      </c>
      <c r="HB8" s="117">
        <v>1.264013258664096</v>
      </c>
      <c r="HC8" s="123">
        <v>1.2294188186780473</v>
      </c>
      <c r="HD8" s="122">
        <v>0.57238734745602282</v>
      </c>
      <c r="HE8" s="117">
        <v>0.90492252545440055</v>
      </c>
      <c r="HF8" s="117">
        <v>1.0954347713017474</v>
      </c>
      <c r="HG8" s="117">
        <v>1.005284710458906</v>
      </c>
      <c r="HH8" s="42"/>
      <c r="HI8" s="32"/>
      <c r="HJ8" s="32"/>
      <c r="HK8" s="33"/>
      <c r="HM8" s="42">
        <v>20</v>
      </c>
      <c r="HN8" s="117">
        <v>0.37014589999628206</v>
      </c>
      <c r="HO8" s="116">
        <v>0.33097698083843291</v>
      </c>
      <c r="HP8" s="116">
        <v>0.23360335044995181</v>
      </c>
      <c r="HQ8" s="116">
        <v>0.2290449293458828</v>
      </c>
      <c r="HR8" s="116">
        <v>0.23520272959415769</v>
      </c>
      <c r="HS8" s="42">
        <v>20</v>
      </c>
      <c r="HT8" s="117">
        <v>0.42936944205706945</v>
      </c>
      <c r="HU8" s="116">
        <v>0.36502300309833396</v>
      </c>
      <c r="HV8" s="116">
        <v>0.2714867984108339</v>
      </c>
      <c r="HW8" s="116">
        <v>0.27948087808252575</v>
      </c>
      <c r="HX8" s="116">
        <v>0.28144199253320767</v>
      </c>
      <c r="HY8" s="42">
        <v>20</v>
      </c>
      <c r="HZ8" s="117">
        <v>0.10832595973915024</v>
      </c>
      <c r="IA8" s="116">
        <v>0.13095129993998689</v>
      </c>
      <c r="IB8" s="116">
        <v>5.8781065861954022E-2</v>
      </c>
      <c r="IC8" s="116">
        <v>5.61875177380987E-2</v>
      </c>
      <c r="ID8" s="116">
        <v>4.6626491218282433E-2</v>
      </c>
      <c r="IE8" s="42"/>
      <c r="IF8" s="32"/>
      <c r="IG8" s="32"/>
      <c r="IH8" s="32"/>
      <c r="II8" s="33"/>
      <c r="IJ8" s="42"/>
      <c r="IK8" s="32"/>
      <c r="IL8" s="32"/>
      <c r="IM8" s="32"/>
      <c r="IN8" s="32"/>
      <c r="IO8" s="33"/>
      <c r="IP8" s="42"/>
      <c r="IQ8" s="32"/>
      <c r="IR8" s="32"/>
      <c r="IS8" s="32"/>
      <c r="IT8" s="32"/>
      <c r="IU8" s="33"/>
      <c r="IW8">
        <v>1900</v>
      </c>
      <c r="IX8" s="63">
        <v>0.93881570195800568</v>
      </c>
      <c r="IY8" s="63">
        <v>0.84054940938949585</v>
      </c>
      <c r="IZ8" s="14">
        <v>0.49835765361785889</v>
      </c>
      <c r="JA8" s="13">
        <v>0.28173967510214293</v>
      </c>
      <c r="JB8" s="13">
        <v>0.61361533803294521</v>
      </c>
      <c r="JC8" s="13">
        <v>0.52358514070510864</v>
      </c>
      <c r="JD8" s="13">
        <v>0.21873804926872253</v>
      </c>
      <c r="JE8" s="13">
        <v>8.0368792289212093E-2</v>
      </c>
    </row>
    <row r="9" spans="1:265">
      <c r="A9" s="4">
        <v>1897</v>
      </c>
      <c r="B9" s="5"/>
      <c r="C9" s="5"/>
      <c r="D9" s="5"/>
      <c r="E9" s="12"/>
      <c r="F9" s="12"/>
      <c r="G9" s="12"/>
      <c r="H9" s="12"/>
      <c r="I9" s="12"/>
      <c r="J9" s="12"/>
      <c r="K9" s="7"/>
      <c r="L9">
        <v>1897</v>
      </c>
      <c r="M9" s="1"/>
      <c r="N9" s="1"/>
      <c r="O9" s="1"/>
      <c r="Q9" s="14"/>
      <c r="U9" s="1"/>
      <c r="V9" s="18"/>
      <c r="W9" s="18"/>
      <c r="X9" s="18"/>
      <c r="Y9" s="6"/>
      <c r="Z9" s="13"/>
      <c r="AA9" s="4">
        <v>1897</v>
      </c>
      <c r="AU9" s="215">
        <v>4808.5579431194337</v>
      </c>
      <c r="BE9" s="153" t="s">
        <v>36</v>
      </c>
      <c r="BF9" s="180">
        <v>39024.55614101942</v>
      </c>
      <c r="BG9" s="180">
        <v>62358.971774672398</v>
      </c>
      <c r="BH9" s="180">
        <f t="shared" ref="BH9:BH12" si="1">BG9*$BF$25</f>
        <v>52906.910627926431</v>
      </c>
      <c r="BJ9" s="4">
        <v>1897</v>
      </c>
      <c r="BK9" s="32"/>
      <c r="BL9" s="32"/>
      <c r="BM9" s="32"/>
      <c r="BN9" s="32"/>
      <c r="BO9" s="32"/>
      <c r="BP9" s="32"/>
      <c r="BQ9" s="32"/>
      <c r="BR9" s="32"/>
      <c r="BS9" s="33"/>
      <c r="BT9" s="38"/>
      <c r="BU9" s="30"/>
      <c r="BV9" s="30"/>
      <c r="BW9" s="30"/>
      <c r="BX9" s="30"/>
      <c r="BY9" s="30"/>
      <c r="BZ9" s="30"/>
      <c r="CA9" s="38"/>
      <c r="CB9" s="30"/>
      <c r="CC9" s="30"/>
      <c r="CD9" s="30"/>
      <c r="CE9" s="30"/>
      <c r="CF9" s="30"/>
      <c r="CG9" s="31"/>
      <c r="CH9" s="30"/>
      <c r="CI9" s="81" t="s">
        <v>219</v>
      </c>
      <c r="CJ9" s="157">
        <v>0.85433710849379052</v>
      </c>
      <c r="CK9" s="155">
        <v>7.5558699337876539E-2</v>
      </c>
      <c r="CL9" s="155">
        <v>3.8120773352323542E-2</v>
      </c>
      <c r="CM9" s="155">
        <v>3.198341965567051E-2</v>
      </c>
      <c r="CN9" s="156">
        <f t="shared" ref="CN9:CN19" si="2">CL9+CM9</f>
        <v>7.0104193007994059E-2</v>
      </c>
      <c r="CO9" s="157">
        <v>0.85102132927135354</v>
      </c>
      <c r="CP9" s="155">
        <v>7.4745231392369799E-2</v>
      </c>
      <c r="CQ9" s="155">
        <v>2.0182204745088528E-2</v>
      </c>
      <c r="CR9" s="155">
        <v>5.4051212298482254E-2</v>
      </c>
      <c r="CS9" s="156">
        <f t="shared" ref="CS9:CS19" si="3">CQ9+CR9</f>
        <v>7.4233417043570782E-2</v>
      </c>
      <c r="CT9" s="157">
        <v>0.87668311913290597</v>
      </c>
      <c r="CU9" s="155">
        <v>2.6221791536613092E-2</v>
      </c>
      <c r="CV9" s="155">
        <v>5.8819638249088868E-2</v>
      </c>
      <c r="CW9" s="155">
        <v>3.8275449694616034E-2</v>
      </c>
      <c r="CX9" s="156">
        <f t="shared" ref="CX9:CX19" si="4">CV9+CW9</f>
        <v>9.7095087943704902E-2</v>
      </c>
      <c r="CY9" s="157">
        <v>0.89158598288052859</v>
      </c>
      <c r="CZ9" s="155">
        <v>2.1317371261150849E-2</v>
      </c>
      <c r="DA9" s="155">
        <v>5.6037483832149952E-2</v>
      </c>
      <c r="DB9" s="155">
        <v>3.1059142218440305E-2</v>
      </c>
      <c r="DC9" s="156">
        <f t="shared" ref="DC9:DC19" si="5">DA9+DB9</f>
        <v>8.7096626050590265E-2</v>
      </c>
      <c r="DD9" s="32"/>
      <c r="DE9" s="165"/>
      <c r="DF9" s="42"/>
      <c r="DG9" s="32"/>
      <c r="DH9" s="32"/>
      <c r="DI9" s="32"/>
      <c r="DJ9" s="32"/>
      <c r="DK9" s="32"/>
      <c r="DL9" s="32"/>
      <c r="DM9" s="33"/>
      <c r="DV9" s="42"/>
      <c r="DW9" s="32"/>
      <c r="DX9" s="32"/>
      <c r="DY9" s="32"/>
      <c r="DZ9" s="32"/>
      <c r="EA9" s="32"/>
      <c r="EB9" s="32"/>
      <c r="EC9" s="33"/>
      <c r="EL9" s="42"/>
      <c r="EM9" s="32"/>
      <c r="EN9" s="32"/>
      <c r="EO9" s="32"/>
      <c r="EP9" s="32"/>
      <c r="EQ9" s="32"/>
      <c r="ER9" s="32"/>
      <c r="ES9" s="33"/>
      <c r="ET9" s="42"/>
      <c r="EU9" s="32"/>
      <c r="EV9" s="32"/>
      <c r="EW9" s="32"/>
      <c r="EX9" s="32"/>
      <c r="EY9" s="32"/>
      <c r="EZ9" s="32"/>
      <c r="FA9" s="33"/>
      <c r="FB9" s="42"/>
      <c r="FC9" s="32"/>
      <c r="FD9" s="32"/>
      <c r="FE9" s="32"/>
      <c r="FF9" s="32"/>
      <c r="FG9" s="32"/>
      <c r="FH9" s="32"/>
      <c r="FI9" s="33"/>
      <c r="FK9" s="152">
        <v>1897</v>
      </c>
      <c r="FL9" s="42"/>
      <c r="FM9" s="32"/>
      <c r="FN9" s="32"/>
      <c r="FO9" s="42"/>
      <c r="FP9" s="32"/>
      <c r="FQ9" s="33"/>
      <c r="FR9" s="32"/>
      <c r="FS9" s="32"/>
      <c r="FT9" s="32"/>
      <c r="FU9" s="42"/>
      <c r="FV9" s="32"/>
      <c r="FW9" s="33"/>
      <c r="FX9" s="32"/>
      <c r="FY9" s="32"/>
      <c r="FZ9" s="33"/>
      <c r="GC9" s="42"/>
      <c r="GD9" s="32"/>
      <c r="GE9" s="32"/>
      <c r="GF9" s="32"/>
      <c r="GG9" s="32"/>
      <c r="GH9" s="32"/>
      <c r="GI9" s="32"/>
      <c r="GJ9" s="33"/>
      <c r="GK9" s="4">
        <v>1897</v>
      </c>
      <c r="GL9" s="152"/>
      <c r="GM9" s="32"/>
      <c r="GN9" s="32"/>
      <c r="GO9" s="32"/>
      <c r="GP9" s="33"/>
      <c r="GQ9" s="32">
        <v>21</v>
      </c>
      <c r="GR9" s="122">
        <v>0.75247567892074585</v>
      </c>
      <c r="GS9" s="117">
        <v>1.0471938848495483</v>
      </c>
      <c r="GT9" s="117">
        <v>1.3478363752365112</v>
      </c>
      <c r="GU9" s="123">
        <v>1.3474555015563965</v>
      </c>
      <c r="GV9" s="122">
        <v>1.6453929742548052</v>
      </c>
      <c r="GW9" s="117">
        <v>1.6317704608828845</v>
      </c>
      <c r="GX9" s="117">
        <v>1.2514638827843545</v>
      </c>
      <c r="GY9" s="123">
        <v>1.2123913082287987</v>
      </c>
      <c r="GZ9" s="122">
        <v>1.8229958576257321</v>
      </c>
      <c r="HA9" s="117">
        <v>1.6169809377782796</v>
      </c>
      <c r="HB9" s="117">
        <v>1.263521117034758</v>
      </c>
      <c r="HC9" s="123">
        <v>1.2272974674218617</v>
      </c>
      <c r="HD9" s="122">
        <v>0.59102581727592784</v>
      </c>
      <c r="HE9" s="117">
        <v>0.91099687404063301</v>
      </c>
      <c r="HF9" s="117">
        <v>1.0742620296526069</v>
      </c>
      <c r="HG9" s="117">
        <v>0.99943455762704936</v>
      </c>
      <c r="HH9" s="42"/>
      <c r="HI9" s="32"/>
      <c r="HJ9" s="32"/>
      <c r="HK9" s="33"/>
      <c r="HM9" s="42">
        <v>21</v>
      </c>
      <c r="HN9" s="117">
        <v>0.41038487557352377</v>
      </c>
      <c r="HO9" s="116">
        <v>0.36414183132008066</v>
      </c>
      <c r="HP9" s="116">
        <v>0.27044628489836969</v>
      </c>
      <c r="HQ9" s="116">
        <v>0.26109245195565267</v>
      </c>
      <c r="HR9" s="116">
        <v>0.27606554031125846</v>
      </c>
      <c r="HS9" s="42">
        <v>21</v>
      </c>
      <c r="HT9" s="117">
        <v>0.47836170633982172</v>
      </c>
      <c r="HU9" s="116">
        <v>0.40556739438581363</v>
      </c>
      <c r="HV9" s="116">
        <v>0.3174902669203164</v>
      </c>
      <c r="HW9" s="116">
        <v>0.3194455412617529</v>
      </c>
      <c r="HX9" s="116">
        <v>0.33057663320290831</v>
      </c>
      <c r="HY9" s="42">
        <v>21</v>
      </c>
      <c r="HZ9" s="117">
        <v>0.12690396895023068</v>
      </c>
      <c r="IA9" s="116">
        <v>0.1455428543270077</v>
      </c>
      <c r="IB9" s="116">
        <v>6.8791801218764589E-2</v>
      </c>
      <c r="IC9" s="116">
        <v>6.3385147723995824E-2</v>
      </c>
      <c r="ID9" s="116">
        <v>5.8607651613427625E-2</v>
      </c>
      <c r="IE9" s="42"/>
      <c r="IF9" s="32"/>
      <c r="IG9" s="32"/>
      <c r="IH9" s="32"/>
      <c r="II9" s="33"/>
      <c r="IJ9" s="42"/>
      <c r="IK9" s="32"/>
      <c r="IL9" s="32"/>
      <c r="IM9" s="32"/>
      <c r="IN9" s="32"/>
      <c r="IO9" s="33"/>
      <c r="IP9" s="42"/>
      <c r="IQ9" s="32"/>
      <c r="IR9" s="32"/>
      <c r="IS9" s="32"/>
      <c r="IT9" s="32"/>
      <c r="IU9" s="33"/>
      <c r="IW9">
        <v>1901</v>
      </c>
      <c r="IY9" s="63"/>
      <c r="IZ9" s="14"/>
      <c r="JA9" s="13"/>
      <c r="JB9" s="13"/>
      <c r="JC9" s="13"/>
      <c r="JD9" s="13"/>
      <c r="JE9" s="13"/>
    </row>
    <row r="10" spans="1:265">
      <c r="A10" s="4">
        <v>1898</v>
      </c>
      <c r="B10" s="5"/>
      <c r="C10" s="5"/>
      <c r="D10" s="5"/>
      <c r="E10" s="12"/>
      <c r="F10" s="12"/>
      <c r="G10" s="12"/>
      <c r="H10" s="12"/>
      <c r="I10" s="12"/>
      <c r="J10" s="12"/>
      <c r="K10" s="7"/>
      <c r="L10">
        <v>1898</v>
      </c>
      <c r="M10" s="1"/>
      <c r="N10" s="1"/>
      <c r="O10" s="1"/>
      <c r="Q10" s="14"/>
      <c r="U10" s="1"/>
      <c r="V10" s="18"/>
      <c r="W10" s="18"/>
      <c r="X10" s="18"/>
      <c r="Y10" s="6"/>
      <c r="Z10" s="13"/>
      <c r="AA10" s="4">
        <v>1898</v>
      </c>
      <c r="AU10" s="215">
        <v>5022.461927788946</v>
      </c>
      <c r="BE10" s="153" t="s">
        <v>37</v>
      </c>
      <c r="BF10" s="180">
        <v>108649.34096652083</v>
      </c>
      <c r="BG10" s="180">
        <v>292523.25118519523</v>
      </c>
      <c r="BH10" s="180">
        <f t="shared" si="1"/>
        <v>248184.03938679927</v>
      </c>
      <c r="BJ10" s="4">
        <v>1898</v>
      </c>
      <c r="BK10" s="32"/>
      <c r="BL10" s="32"/>
      <c r="BM10" s="32"/>
      <c r="BN10" s="32"/>
      <c r="BO10" s="32"/>
      <c r="BP10" s="32"/>
      <c r="BQ10" s="32"/>
      <c r="BR10" s="32"/>
      <c r="BS10" s="33"/>
      <c r="BT10" s="38"/>
      <c r="BU10" s="30"/>
      <c r="BV10" s="30"/>
      <c r="BW10" s="30"/>
      <c r="BX10" s="30"/>
      <c r="BY10" s="30"/>
      <c r="BZ10" s="30"/>
      <c r="CA10" s="38"/>
      <c r="CB10" s="30"/>
      <c r="CC10" s="30"/>
      <c r="CD10" s="30"/>
      <c r="CE10" s="30"/>
      <c r="CF10" s="30"/>
      <c r="CG10" s="31"/>
      <c r="CH10" s="30"/>
      <c r="CI10" s="81" t="s">
        <v>220</v>
      </c>
      <c r="CJ10" s="157">
        <v>0.85304609815823573</v>
      </c>
      <c r="CK10" s="155">
        <v>7.8372508296341806E-2</v>
      </c>
      <c r="CL10" s="155">
        <v>3.8096041148776273E-2</v>
      </c>
      <c r="CM10" s="155">
        <v>3.0485340603897376E-2</v>
      </c>
      <c r="CN10" s="156">
        <f t="shared" si="2"/>
        <v>6.8581381752673642E-2</v>
      </c>
      <c r="CO10" s="157">
        <v>0.85472731916106781</v>
      </c>
      <c r="CP10" s="155">
        <v>6.6523366732770664E-2</v>
      </c>
      <c r="CQ10" s="155">
        <v>1.9604759127390899E-2</v>
      </c>
      <c r="CR10" s="155">
        <v>5.914456559114032E-2</v>
      </c>
      <c r="CS10" s="156">
        <f t="shared" si="3"/>
        <v>7.8749324718531216E-2</v>
      </c>
      <c r="CT10" s="157">
        <v>0.87128565604841501</v>
      </c>
      <c r="CU10" s="155">
        <v>2.6893894397265007E-2</v>
      </c>
      <c r="CV10" s="155">
        <v>6.3753687706613216E-2</v>
      </c>
      <c r="CW10" s="155">
        <v>3.8066715320459951E-2</v>
      </c>
      <c r="CX10" s="156">
        <f t="shared" si="4"/>
        <v>0.10182040302707317</v>
      </c>
      <c r="CY10" s="157">
        <v>0.88727908524856747</v>
      </c>
      <c r="CZ10" s="155">
        <v>2.0481018221220965E-2</v>
      </c>
      <c r="DA10" s="155">
        <v>6.1281240703459583E-2</v>
      </c>
      <c r="DB10" s="155">
        <v>3.0958623155938676E-2</v>
      </c>
      <c r="DC10" s="156">
        <f t="shared" si="5"/>
        <v>9.2239863859398252E-2</v>
      </c>
      <c r="DD10" s="32"/>
      <c r="DE10" s="165"/>
      <c r="DF10" s="42"/>
      <c r="DG10" s="32"/>
      <c r="DH10" s="32"/>
      <c r="DI10" s="32"/>
      <c r="DJ10" s="32"/>
      <c r="DK10" s="32"/>
      <c r="DL10" s="32"/>
      <c r="DM10" s="33"/>
      <c r="DV10" s="42"/>
      <c r="DW10" s="32"/>
      <c r="DX10" s="32"/>
      <c r="DY10" s="32"/>
      <c r="DZ10" s="32"/>
      <c r="EA10" s="32"/>
      <c r="EB10" s="32"/>
      <c r="EC10" s="33"/>
      <c r="EL10" s="42"/>
      <c r="EM10" s="32"/>
      <c r="EN10" s="32"/>
      <c r="EO10" s="32"/>
      <c r="EP10" s="32"/>
      <c r="EQ10" s="32"/>
      <c r="ER10" s="32"/>
      <c r="ES10" s="33"/>
      <c r="ET10" s="42"/>
      <c r="EU10" s="32"/>
      <c r="EV10" s="32"/>
      <c r="EW10" s="32"/>
      <c r="EX10" s="32"/>
      <c r="EY10" s="32"/>
      <c r="EZ10" s="32"/>
      <c r="FA10" s="33"/>
      <c r="FB10" s="42"/>
      <c r="FC10" s="32"/>
      <c r="FD10" s="32"/>
      <c r="FE10" s="32"/>
      <c r="FF10" s="32"/>
      <c r="FG10" s="32"/>
      <c r="FH10" s="32"/>
      <c r="FI10" s="33"/>
      <c r="FK10" s="152">
        <v>1898</v>
      </c>
      <c r="FL10" s="42"/>
      <c r="FM10" s="32"/>
      <c r="FN10" s="32"/>
      <c r="FO10" s="42"/>
      <c r="FP10" s="32"/>
      <c r="FQ10" s="33"/>
      <c r="FR10" s="32"/>
      <c r="FS10" s="32"/>
      <c r="FT10" s="32"/>
      <c r="FU10" s="42"/>
      <c r="FV10" s="32"/>
      <c r="FW10" s="33"/>
      <c r="FX10" s="32"/>
      <c r="FY10" s="32"/>
      <c r="FZ10" s="33"/>
      <c r="GC10" s="42"/>
      <c r="GD10" s="32"/>
      <c r="GE10" s="32"/>
      <c r="GF10" s="32"/>
      <c r="GG10" s="32"/>
      <c r="GH10" s="32"/>
      <c r="GI10" s="32"/>
      <c r="GJ10" s="33"/>
      <c r="GK10" s="4">
        <v>1898</v>
      </c>
      <c r="GL10" s="152"/>
      <c r="GM10" s="32"/>
      <c r="GN10" s="32"/>
      <c r="GO10" s="32"/>
      <c r="GP10" s="33"/>
      <c r="GQ10" s="32">
        <v>22</v>
      </c>
      <c r="GR10" s="122">
        <v>1.2193312644958496</v>
      </c>
      <c r="GS10" s="117">
        <v>1.3419985771179199</v>
      </c>
      <c r="GT10" s="117">
        <v>1.338388204574585</v>
      </c>
      <c r="GU10" s="123">
        <v>1.1836866140365601</v>
      </c>
      <c r="GV10" s="122">
        <v>1.7310147474303681</v>
      </c>
      <c r="GW10" s="117">
        <v>1.6884466285200648</v>
      </c>
      <c r="GX10" s="117">
        <v>1.2542574033188254</v>
      </c>
      <c r="GY10" s="123">
        <v>1.2126827100745681</v>
      </c>
      <c r="GZ10" s="122">
        <v>1.9577186889725138</v>
      </c>
      <c r="HA10" s="117">
        <v>1.6880058704797214</v>
      </c>
      <c r="HB10" s="117">
        <v>1.2705159801315009</v>
      </c>
      <c r="HC10" s="123">
        <v>1.2254897079713216</v>
      </c>
      <c r="HD10" s="122">
        <v>0.59792282936472863</v>
      </c>
      <c r="HE10" s="117">
        <v>0.91191533661265523</v>
      </c>
      <c r="HF10" s="117">
        <v>1.0456529168222419</v>
      </c>
      <c r="HG10" s="117">
        <v>0.99383720457582936</v>
      </c>
      <c r="HH10" s="42"/>
      <c r="HI10" s="32"/>
      <c r="HJ10" s="32"/>
      <c r="HK10" s="33"/>
      <c r="HM10" s="42">
        <v>22</v>
      </c>
      <c r="HN10" s="117">
        <v>0.45429098380672894</v>
      </c>
      <c r="HO10" s="116">
        <v>0.40062412686365245</v>
      </c>
      <c r="HP10" s="116">
        <v>0.31371177643548226</v>
      </c>
      <c r="HQ10" s="116">
        <v>0.30231548971865335</v>
      </c>
      <c r="HR10" s="116">
        <v>0.32900829836958451</v>
      </c>
      <c r="HS10" s="42">
        <v>22</v>
      </c>
      <c r="HT10" s="117">
        <v>0.53165868878672018</v>
      </c>
      <c r="HU10" s="116">
        <v>0.44938128486015538</v>
      </c>
      <c r="HV10" s="116">
        <v>0.3728709066019999</v>
      </c>
      <c r="HW10" s="116">
        <v>0.37233150288200278</v>
      </c>
      <c r="HX10" s="116">
        <v>0.3944605905970861</v>
      </c>
      <c r="HY10" s="42">
        <v>22</v>
      </c>
      <c r="HZ10" s="117">
        <v>0.14787829801738797</v>
      </c>
      <c r="IA10" s="116">
        <v>0.16215429515091154</v>
      </c>
      <c r="IB10" s="116">
        <v>8.362658587998506E-2</v>
      </c>
      <c r="IC10" s="116">
        <v>7.4730492967200815E-2</v>
      </c>
      <c r="ID10" s="116">
        <v>7.466104685538559E-2</v>
      </c>
      <c r="IE10" s="42"/>
      <c r="IF10" s="32"/>
      <c r="IG10" s="32"/>
      <c r="IH10" s="32"/>
      <c r="II10" s="33"/>
      <c r="IJ10" s="42"/>
      <c r="IK10" s="32"/>
      <c r="IL10" s="32"/>
      <c r="IM10" s="32"/>
      <c r="IN10" s="32"/>
      <c r="IO10" s="33"/>
      <c r="IP10" s="42"/>
      <c r="IQ10" s="32"/>
      <c r="IR10" s="32"/>
      <c r="IS10" s="32"/>
      <c r="IT10" s="32"/>
      <c r="IU10" s="33"/>
      <c r="IW10">
        <v>1902</v>
      </c>
      <c r="IY10" s="63">
        <v>0.84054940938949585</v>
      </c>
      <c r="IZ10" s="14"/>
      <c r="JA10" s="13"/>
      <c r="JB10" s="13"/>
      <c r="JC10" s="13">
        <v>0.52358514070510864</v>
      </c>
      <c r="JD10" s="13"/>
      <c r="JE10" s="13"/>
    </row>
    <row r="11" spans="1:265">
      <c r="A11" s="4">
        <v>1899</v>
      </c>
      <c r="B11" s="5"/>
      <c r="C11" s="5"/>
      <c r="D11" s="5"/>
      <c r="E11" s="12"/>
      <c r="F11" s="12"/>
      <c r="G11" s="12"/>
      <c r="H11" s="12"/>
      <c r="I11" s="12"/>
      <c r="J11" s="12"/>
      <c r="K11" s="7"/>
      <c r="L11">
        <v>1899</v>
      </c>
      <c r="M11" s="1"/>
      <c r="N11" s="1"/>
      <c r="O11" s="1"/>
      <c r="Q11" s="14"/>
      <c r="U11" s="1"/>
      <c r="V11" s="18"/>
      <c r="W11" s="18"/>
      <c r="X11" s="18"/>
      <c r="Y11" s="6"/>
      <c r="Z11" s="13"/>
      <c r="AA11" s="4">
        <v>1899</v>
      </c>
      <c r="AU11" s="215">
        <v>5202.9935490758453</v>
      </c>
      <c r="BE11" s="153" t="s">
        <v>39</v>
      </c>
      <c r="BF11" s="180">
        <v>74534.488668442355</v>
      </c>
      <c r="BG11" s="180">
        <v>184813.83149388665</v>
      </c>
      <c r="BH11" s="180">
        <f>BG11*$BF$25</f>
        <v>156800.67498520078</v>
      </c>
      <c r="BJ11" s="4">
        <v>1899</v>
      </c>
      <c r="BK11" s="32"/>
      <c r="BL11" s="32"/>
      <c r="BM11" s="32"/>
      <c r="BN11" s="32"/>
      <c r="BO11" s="32"/>
      <c r="BP11" s="32"/>
      <c r="BQ11" s="32"/>
      <c r="BR11" s="32"/>
      <c r="BS11" s="33"/>
      <c r="BT11" s="38"/>
      <c r="BU11" s="30"/>
      <c r="BV11" s="30"/>
      <c r="BW11" s="30"/>
      <c r="BX11" s="30"/>
      <c r="BY11" s="30"/>
      <c r="BZ11" s="30"/>
      <c r="CA11" s="38"/>
      <c r="CB11" s="30"/>
      <c r="CC11" s="30"/>
      <c r="CD11" s="30"/>
      <c r="CE11" s="30"/>
      <c r="CF11" s="30"/>
      <c r="CG11" s="31"/>
      <c r="CH11" s="30"/>
      <c r="CI11" s="81" t="s">
        <v>221</v>
      </c>
      <c r="CJ11" s="157">
        <v>0.85276078880897954</v>
      </c>
      <c r="CK11" s="155">
        <v>8.0395414489967773E-2</v>
      </c>
      <c r="CL11" s="155">
        <v>3.6119774318528163E-2</v>
      </c>
      <c r="CM11" s="155">
        <v>3.0724033207128514E-2</v>
      </c>
      <c r="CN11" s="156">
        <f t="shared" si="2"/>
        <v>6.6843807525656676E-2</v>
      </c>
      <c r="CO11" s="157">
        <v>0.8626742792588038</v>
      </c>
      <c r="CP11" s="155">
        <v>5.8614841214638641E-2</v>
      </c>
      <c r="CQ11" s="155">
        <v>1.9891771449240835E-2</v>
      </c>
      <c r="CR11" s="155">
        <v>5.8819118504287816E-2</v>
      </c>
      <c r="CS11" s="156">
        <f t="shared" si="3"/>
        <v>7.8710889953528651E-2</v>
      </c>
      <c r="CT11" s="157">
        <v>0.85621488531843948</v>
      </c>
      <c r="CU11" s="155">
        <v>3.0110315046393096E-2</v>
      </c>
      <c r="CV11" s="155">
        <v>6.6175760624890473E-2</v>
      </c>
      <c r="CW11" s="155">
        <v>4.7499036167711832E-2</v>
      </c>
      <c r="CX11" s="156">
        <f t="shared" si="4"/>
        <v>0.11367479679260231</v>
      </c>
      <c r="CY11" s="157">
        <v>0.87807298738795425</v>
      </c>
      <c r="CZ11" s="155">
        <v>2.0935327664158159E-2</v>
      </c>
      <c r="DA11" s="155">
        <v>6.6874243828338509E-2</v>
      </c>
      <c r="DB11" s="155">
        <v>3.4117472801190554E-2</v>
      </c>
      <c r="DC11" s="156">
        <f t="shared" si="5"/>
        <v>0.10099171662952906</v>
      </c>
      <c r="DD11" s="32"/>
      <c r="DE11" s="165"/>
      <c r="DF11" s="42"/>
      <c r="DG11" s="32"/>
      <c r="DH11" s="32"/>
      <c r="DI11" s="32"/>
      <c r="DJ11" s="32"/>
      <c r="DK11" s="32"/>
      <c r="DL11" s="32"/>
      <c r="DM11" s="33"/>
      <c r="DV11" s="42"/>
      <c r="DW11" s="32"/>
      <c r="DX11" s="32"/>
      <c r="DY11" s="32"/>
      <c r="DZ11" s="32"/>
      <c r="EA11" s="32"/>
      <c r="EB11" s="32"/>
      <c r="EC11" s="33"/>
      <c r="EL11" s="42"/>
      <c r="EM11" s="32"/>
      <c r="EN11" s="32"/>
      <c r="EO11" s="32"/>
      <c r="EP11" s="32"/>
      <c r="EQ11" s="32"/>
      <c r="ER11" s="32"/>
      <c r="ES11" s="33"/>
      <c r="ET11" s="42"/>
      <c r="EU11" s="32"/>
      <c r="EV11" s="32"/>
      <c r="EW11" s="32"/>
      <c r="EX11" s="32"/>
      <c r="EY11" s="32"/>
      <c r="EZ11" s="32"/>
      <c r="FA11" s="33"/>
      <c r="FB11" s="42"/>
      <c r="FC11" s="32"/>
      <c r="FD11" s="32"/>
      <c r="FE11" s="32"/>
      <c r="FF11" s="32"/>
      <c r="FG11" s="32"/>
      <c r="FH11" s="32"/>
      <c r="FI11" s="33"/>
      <c r="FK11" s="152">
        <v>1899</v>
      </c>
      <c r="FL11" s="42"/>
      <c r="FM11" s="32"/>
      <c r="FN11" s="32"/>
      <c r="FO11" s="42"/>
      <c r="FP11" s="32"/>
      <c r="FQ11" s="33"/>
      <c r="FR11" s="32"/>
      <c r="FS11" s="32"/>
      <c r="FT11" s="32"/>
      <c r="FU11" s="42"/>
      <c r="FV11" s="32"/>
      <c r="FW11" s="33"/>
      <c r="FX11" s="32"/>
      <c r="FY11" s="32"/>
      <c r="FZ11" s="33"/>
      <c r="GC11" s="42"/>
      <c r="GD11" s="32"/>
      <c r="GE11" s="32"/>
      <c r="GF11" s="32"/>
      <c r="GG11" s="32"/>
      <c r="GH11" s="32"/>
      <c r="GI11" s="32"/>
      <c r="GJ11" s="33"/>
      <c r="GK11" s="4">
        <v>1899</v>
      </c>
      <c r="GL11" s="152"/>
      <c r="GM11" s="32"/>
      <c r="GN11" s="32"/>
      <c r="GO11" s="32"/>
      <c r="GP11" s="33"/>
      <c r="GQ11" s="32">
        <v>23</v>
      </c>
      <c r="GR11" s="122">
        <v>1.307755708694458</v>
      </c>
      <c r="GS11" s="117">
        <v>1.2804700136184692</v>
      </c>
      <c r="GT11" s="117">
        <v>1.2458758354187012</v>
      </c>
      <c r="GU11" s="123">
        <v>1.1783134937286377</v>
      </c>
      <c r="GV11" s="122">
        <v>1.8503972892607139</v>
      </c>
      <c r="GW11" s="117">
        <v>1.7385938001674308</v>
      </c>
      <c r="GX11" s="117">
        <v>1.2608256269866669</v>
      </c>
      <c r="GY11" s="123">
        <v>1.2184930584989753</v>
      </c>
      <c r="GZ11" s="122">
        <v>2.0941076610989877</v>
      </c>
      <c r="HA11" s="117">
        <v>1.7581503136841001</v>
      </c>
      <c r="HB11" s="117">
        <v>1.2826289820967349</v>
      </c>
      <c r="HC11" s="123">
        <v>1.2284494381895004</v>
      </c>
      <c r="HD11" s="122">
        <v>0.6045871185766799</v>
      </c>
      <c r="HE11" s="117">
        <v>0.91353526664836138</v>
      </c>
      <c r="HF11" s="117">
        <v>1.0197665111727467</v>
      </c>
      <c r="HG11" s="117">
        <v>0.99116689658748902</v>
      </c>
      <c r="HH11" s="42"/>
      <c r="HI11" s="32"/>
      <c r="HJ11" s="32"/>
      <c r="HK11" s="33"/>
      <c r="HM11" s="42">
        <v>23</v>
      </c>
      <c r="HN11" s="117">
        <v>0.50774989257348502</v>
      </c>
      <c r="HO11" s="116">
        <v>0.44447702365825331</v>
      </c>
      <c r="HP11" s="116">
        <v>0.36425945310484509</v>
      </c>
      <c r="HQ11" s="116">
        <v>0.35750998726530486</v>
      </c>
      <c r="HR11" s="116">
        <v>0.39496390946950316</v>
      </c>
      <c r="HS11" s="42">
        <v>23</v>
      </c>
      <c r="HT11" s="117">
        <v>0.59682834535276497</v>
      </c>
      <c r="HU11" s="116">
        <v>0.50292935406284689</v>
      </c>
      <c r="HV11" s="116">
        <v>0.43912163973601825</v>
      </c>
      <c r="HW11" s="116">
        <v>0.44703808948578544</v>
      </c>
      <c r="HX11" s="116">
        <v>0.47596195166645627</v>
      </c>
      <c r="HY11" s="42">
        <v>23</v>
      </c>
      <c r="HZ11" s="117">
        <v>0.17150987253266281</v>
      </c>
      <c r="IA11" s="116">
        <v>0.18081493734642975</v>
      </c>
      <c r="IB11" s="116">
        <v>0.10221587317438466</v>
      </c>
      <c r="IC11" s="116">
        <v>9.1389960718163882E-2</v>
      </c>
      <c r="ID11" s="116">
        <v>9.7646645876491647E-2</v>
      </c>
      <c r="IE11" s="42"/>
      <c r="IF11" s="32"/>
      <c r="IG11" s="32"/>
      <c r="IH11" s="32"/>
      <c r="II11" s="33"/>
      <c r="IJ11" s="42"/>
      <c r="IK11" s="32"/>
      <c r="IL11" s="32"/>
      <c r="IM11" s="32"/>
      <c r="IN11" s="32"/>
      <c r="IO11" s="33"/>
      <c r="IP11" s="42"/>
      <c r="IQ11" s="32"/>
      <c r="IR11" s="32"/>
      <c r="IS11" s="32"/>
      <c r="IT11" s="32"/>
      <c r="IU11" s="33"/>
      <c r="IW11">
        <v>1903</v>
      </c>
      <c r="IY11" s="63">
        <v>0.85061132907867432</v>
      </c>
      <c r="IZ11" s="14"/>
      <c r="JA11" s="13"/>
      <c r="JB11" s="13"/>
      <c r="JC11" s="13">
        <v>0.54363870620727539</v>
      </c>
      <c r="JD11" s="13"/>
      <c r="JE11" s="13"/>
    </row>
    <row r="12" spans="1:265">
      <c r="A12" s="4">
        <v>1900</v>
      </c>
      <c r="B12" s="5"/>
      <c r="C12" s="5"/>
      <c r="D12" s="5"/>
      <c r="E12" s="12"/>
      <c r="F12" s="12"/>
      <c r="G12" s="12"/>
      <c r="H12" s="12"/>
      <c r="I12" s="12"/>
      <c r="J12" s="12"/>
      <c r="K12" s="7"/>
      <c r="L12">
        <v>1900</v>
      </c>
      <c r="M12" s="1"/>
      <c r="N12" s="1"/>
      <c r="O12" s="1"/>
      <c r="Q12" s="14"/>
      <c r="U12" s="1"/>
      <c r="V12" s="18"/>
      <c r="W12" s="18"/>
      <c r="X12" s="18"/>
      <c r="Y12" s="6"/>
      <c r="Z12" s="13"/>
      <c r="AA12" s="4">
        <v>1900</v>
      </c>
      <c r="AO12" s="13">
        <v>0.14688046276569366</v>
      </c>
      <c r="AP12" s="13">
        <v>0.35476189851760864</v>
      </c>
      <c r="AQ12" s="13">
        <v>0.49835765361785889</v>
      </c>
      <c r="AR12" s="13">
        <v>0.21873804926872253</v>
      </c>
      <c r="AS12" s="13">
        <f>AQ12-AR12</f>
        <v>0.27961960434913635</v>
      </c>
      <c r="AT12" s="13">
        <v>0.1009104996919632</v>
      </c>
      <c r="AU12" s="215">
        <v>5313.3046915170526</v>
      </c>
      <c r="BE12" s="153" t="s">
        <v>38</v>
      </c>
      <c r="BF12" s="180">
        <v>341148.50672596449</v>
      </c>
      <c r="BG12" s="180">
        <v>1261908.0284069728</v>
      </c>
      <c r="BH12" s="180">
        <f t="shared" si="1"/>
        <v>1070634.3190011859</v>
      </c>
      <c r="BJ12" s="4">
        <v>1900</v>
      </c>
      <c r="BK12" s="32"/>
      <c r="BL12" s="32"/>
      <c r="BM12" s="32"/>
      <c r="BN12" s="32"/>
      <c r="BO12" s="32"/>
      <c r="BP12" s="32"/>
      <c r="BQ12" s="32"/>
      <c r="BR12" s="32"/>
      <c r="BS12" s="33"/>
      <c r="BT12" s="38"/>
      <c r="BU12" s="30"/>
      <c r="BV12" s="30"/>
      <c r="BW12" s="30"/>
      <c r="BX12" s="30"/>
      <c r="BY12" s="30"/>
      <c r="BZ12" s="30"/>
      <c r="CA12" s="38"/>
      <c r="CB12" s="30"/>
      <c r="CC12" s="30"/>
      <c r="CD12" s="30"/>
      <c r="CE12" s="30"/>
      <c r="CF12" s="30"/>
      <c r="CG12" s="31"/>
      <c r="CH12" s="30"/>
      <c r="CI12" s="81" t="s">
        <v>50</v>
      </c>
      <c r="CJ12" s="157">
        <v>0.83287817741649484</v>
      </c>
      <c r="CK12" s="155">
        <v>9.8308306835477602E-2</v>
      </c>
      <c r="CL12" s="155">
        <v>3.3893305301644056E-2</v>
      </c>
      <c r="CM12" s="155">
        <v>3.4920189519501564E-2</v>
      </c>
      <c r="CN12" s="156">
        <f t="shared" si="2"/>
        <v>6.8813494821145627E-2</v>
      </c>
      <c r="CO12" s="157">
        <v>0.85491655627352403</v>
      </c>
      <c r="CP12" s="155">
        <v>6.0878020775728299E-2</v>
      </c>
      <c r="CQ12" s="155">
        <v>1.9202890812548067E-2</v>
      </c>
      <c r="CR12" s="155">
        <v>6.500251174587518E-2</v>
      </c>
      <c r="CS12" s="156">
        <f t="shared" si="3"/>
        <v>8.4205402558423251E-2</v>
      </c>
      <c r="CT12" s="157">
        <v>0.84358712672275094</v>
      </c>
      <c r="CU12" s="155">
        <v>3.421992524865182E-2</v>
      </c>
      <c r="CV12" s="155">
        <v>6.9348533849911534E-2</v>
      </c>
      <c r="CW12" s="155">
        <v>5.2844425389173076E-2</v>
      </c>
      <c r="CX12" s="156">
        <f t="shared" si="4"/>
        <v>0.1221929592390846</v>
      </c>
      <c r="CY12" s="157">
        <v>0.8633279951665167</v>
      </c>
      <c r="CZ12" s="155">
        <v>2.2669560636000927E-2</v>
      </c>
      <c r="DA12" s="155">
        <v>7.0339498342418233E-2</v>
      </c>
      <c r="DB12" s="155">
        <v>4.3662940987774269E-2</v>
      </c>
      <c r="DC12" s="156">
        <f t="shared" si="5"/>
        <v>0.1140024393301925</v>
      </c>
      <c r="DD12" s="32"/>
      <c r="DE12" s="165"/>
      <c r="DF12" s="42"/>
      <c r="DG12" s="32"/>
      <c r="DH12" s="32"/>
      <c r="DI12" s="32"/>
      <c r="DJ12" s="32"/>
      <c r="DK12" s="32"/>
      <c r="DL12" s="32"/>
      <c r="DM12" s="33"/>
      <c r="DV12" s="42"/>
      <c r="DW12" s="32"/>
      <c r="DX12" s="32"/>
      <c r="DY12" s="32"/>
      <c r="DZ12" s="32"/>
      <c r="EA12" s="32"/>
      <c r="EB12" s="32"/>
      <c r="EC12" s="33"/>
      <c r="EL12" s="42"/>
      <c r="EM12" s="32"/>
      <c r="EN12" s="32"/>
      <c r="EO12" s="32"/>
      <c r="EP12" s="32"/>
      <c r="EQ12" s="32"/>
      <c r="ER12" s="32"/>
      <c r="ES12" s="33"/>
      <c r="ET12" s="42"/>
      <c r="EU12" s="32"/>
      <c r="EV12" s="32"/>
      <c r="EW12" s="32"/>
      <c r="EX12" s="32"/>
      <c r="EY12" s="32"/>
      <c r="EZ12" s="32"/>
      <c r="FA12" s="33"/>
      <c r="FB12" s="42"/>
      <c r="FC12" s="32"/>
      <c r="FD12" s="32"/>
      <c r="FE12" s="32"/>
      <c r="FF12" s="32"/>
      <c r="FG12" s="32"/>
      <c r="FH12" s="32"/>
      <c r="FI12" s="33"/>
      <c r="FK12" s="152">
        <v>1900</v>
      </c>
      <c r="FL12" s="42"/>
      <c r="FM12" s="32"/>
      <c r="FN12" s="32"/>
      <c r="FO12" s="42"/>
      <c r="FP12" s="32"/>
      <c r="FQ12" s="33"/>
      <c r="FR12" s="32"/>
      <c r="FS12" s="32"/>
      <c r="FT12" s="32"/>
      <c r="FU12" s="42"/>
      <c r="FV12" s="32"/>
      <c r="FW12" s="33"/>
      <c r="FX12" s="32"/>
      <c r="FY12" s="32"/>
      <c r="FZ12" s="33"/>
      <c r="GC12" s="42"/>
      <c r="GD12" s="32"/>
      <c r="GE12" s="32"/>
      <c r="GF12" s="32"/>
      <c r="GG12" s="32"/>
      <c r="GH12" s="32"/>
      <c r="GI12" s="32"/>
      <c r="GJ12" s="33"/>
      <c r="GK12" s="4">
        <v>1900</v>
      </c>
      <c r="GL12" s="152"/>
      <c r="GM12" s="32"/>
      <c r="GN12" s="32"/>
      <c r="GO12" s="32"/>
      <c r="GP12" s="33"/>
      <c r="GQ12" s="32">
        <v>24</v>
      </c>
      <c r="GR12" s="122">
        <v>1.6364091634750366</v>
      </c>
      <c r="GS12" s="117">
        <v>1.6220083236694336</v>
      </c>
      <c r="GT12" s="117">
        <v>1.2586811780929565</v>
      </c>
      <c r="GU12" s="123">
        <v>1.2243866920471191</v>
      </c>
      <c r="GV12" s="122">
        <v>1.9633782384944145</v>
      </c>
      <c r="GW12" s="117">
        <v>1.7898487208084519</v>
      </c>
      <c r="GX12" s="117">
        <v>1.2705232896863541</v>
      </c>
      <c r="GY12" s="123">
        <v>1.2246022676450896</v>
      </c>
      <c r="GZ12" s="122">
        <v>2.2334843369882651</v>
      </c>
      <c r="HA12" s="117">
        <v>1.8250766609284768</v>
      </c>
      <c r="HB12" s="117">
        <v>1.2994728674964071</v>
      </c>
      <c r="HC12" s="123">
        <v>1.2371185309623276</v>
      </c>
      <c r="HD12" s="122">
        <v>0.6149142403944996</v>
      </c>
      <c r="HE12" s="117">
        <v>0.9198330228586431</v>
      </c>
      <c r="HF12" s="117">
        <v>1.0025735030893068</v>
      </c>
      <c r="HG12" s="117">
        <v>0.98901344912634759</v>
      </c>
      <c r="HH12" s="42"/>
      <c r="HI12" s="32"/>
      <c r="HJ12" s="32"/>
      <c r="HK12" s="33"/>
      <c r="HM12" s="42">
        <v>24</v>
      </c>
      <c r="HN12" s="117">
        <v>0.58308501001735291</v>
      </c>
      <c r="HO12" s="116">
        <v>0.49876769500010815</v>
      </c>
      <c r="HP12" s="116">
        <v>0.42562173757808364</v>
      </c>
      <c r="HQ12" s="116">
        <v>0.43682040131248911</v>
      </c>
      <c r="HR12" s="116">
        <v>0.47884911658775781</v>
      </c>
      <c r="HS12" s="42">
        <v>24</v>
      </c>
      <c r="HT12" s="117">
        <v>0.6902436138419874</v>
      </c>
      <c r="HU12" s="116">
        <v>0.57717239931862396</v>
      </c>
      <c r="HV12" s="116">
        <v>0.5233357308134976</v>
      </c>
      <c r="HW12" s="116">
        <v>0.54404201672110652</v>
      </c>
      <c r="HX12" s="116">
        <v>0.573640961689593</v>
      </c>
      <c r="HY12" s="42">
        <v>24</v>
      </c>
      <c r="HZ12" s="117">
        <v>0.19909799810257778</v>
      </c>
      <c r="IA12" s="116">
        <v>0.20170705734095148</v>
      </c>
      <c r="IB12" s="116">
        <v>0.12481257011656091</v>
      </c>
      <c r="IC12" s="116">
        <v>0.11714092077746591</v>
      </c>
      <c r="ID12" s="116">
        <v>0.12594271711428712</v>
      </c>
      <c r="IE12" s="42"/>
      <c r="IF12" s="32"/>
      <c r="IG12" s="32"/>
      <c r="IH12" s="32"/>
      <c r="II12" s="33"/>
      <c r="IJ12" s="42"/>
      <c r="IK12" s="32"/>
      <c r="IL12" s="32"/>
      <c r="IM12" s="32"/>
      <c r="IN12" s="32"/>
      <c r="IO12" s="33"/>
      <c r="IP12" s="42"/>
      <c r="IQ12" s="32"/>
      <c r="IR12" s="32"/>
      <c r="IS12" s="32"/>
      <c r="IT12" s="32"/>
      <c r="IU12" s="33"/>
      <c r="IW12">
        <v>1904</v>
      </c>
      <c r="IY12" s="63">
        <v>0.86332374811172485</v>
      </c>
      <c r="IZ12" s="14"/>
      <c r="JA12" s="13"/>
      <c r="JB12" s="13"/>
      <c r="JC12" s="13">
        <v>0.57900387048721313</v>
      </c>
      <c r="JD12" s="13"/>
      <c r="JE12" s="13"/>
    </row>
    <row r="13" spans="1:265">
      <c r="A13" s="4">
        <v>1901</v>
      </c>
      <c r="B13" s="5"/>
      <c r="C13" s="5"/>
      <c r="D13" s="5"/>
      <c r="E13" s="12"/>
      <c r="F13" s="12"/>
      <c r="G13" s="12"/>
      <c r="H13" s="12"/>
      <c r="I13" s="12"/>
      <c r="J13" s="12"/>
      <c r="K13" s="7"/>
      <c r="L13">
        <v>1901</v>
      </c>
      <c r="M13" s="1"/>
      <c r="N13" s="1"/>
      <c r="O13" s="1"/>
      <c r="Q13" s="14"/>
      <c r="U13" s="1"/>
      <c r="V13" s="18"/>
      <c r="W13" s="18"/>
      <c r="X13" s="18"/>
      <c r="Y13" s="6"/>
      <c r="Z13" s="13"/>
      <c r="AA13" s="4">
        <v>1901</v>
      </c>
      <c r="AO13" s="13"/>
      <c r="AP13" s="13"/>
      <c r="AQ13" s="13"/>
      <c r="AR13" s="13"/>
      <c r="AS13" s="13"/>
      <c r="AT13" s="13"/>
      <c r="AU13" s="215">
        <v>4953.6414289910781</v>
      </c>
      <c r="BE13" s="153" t="s">
        <v>68</v>
      </c>
      <c r="BF13" s="180">
        <v>383620.84633840184</v>
      </c>
      <c r="BG13" s="153"/>
      <c r="BH13" s="154"/>
      <c r="BJ13" s="4">
        <v>1901</v>
      </c>
      <c r="BK13" s="32"/>
      <c r="BL13" s="32"/>
      <c r="BM13" s="32"/>
      <c r="BN13" s="32"/>
      <c r="BO13" s="32"/>
      <c r="BP13" s="32"/>
      <c r="BQ13" s="32"/>
      <c r="BR13" s="32"/>
      <c r="BS13" s="33"/>
      <c r="BT13" s="38"/>
      <c r="BU13" s="30"/>
      <c r="BV13" s="30"/>
      <c r="BW13" s="30"/>
      <c r="BX13" s="30"/>
      <c r="BY13" s="30"/>
      <c r="BZ13" s="30"/>
      <c r="CA13" s="38"/>
      <c r="CB13" s="30"/>
      <c r="CC13" s="30"/>
      <c r="CD13" s="30"/>
      <c r="CE13" s="30"/>
      <c r="CF13" s="30"/>
      <c r="CG13" s="31"/>
      <c r="CH13" s="30"/>
      <c r="CI13" s="81" t="s">
        <v>42</v>
      </c>
      <c r="CJ13" s="157">
        <v>0.80001975025243899</v>
      </c>
      <c r="CK13" s="155">
        <v>0.12290977600150842</v>
      </c>
      <c r="CL13" s="155">
        <v>3.3904080992016042E-2</v>
      </c>
      <c r="CM13" s="155">
        <v>4.3166417829221197E-2</v>
      </c>
      <c r="CN13" s="156">
        <f t="shared" si="2"/>
        <v>7.7070498821237232E-2</v>
      </c>
      <c r="CO13" s="157">
        <v>0.84475308272299465</v>
      </c>
      <c r="CP13" s="155">
        <v>5.8508376050318223E-2</v>
      </c>
      <c r="CQ13" s="155">
        <v>1.8900632806019932E-2</v>
      </c>
      <c r="CR13" s="155">
        <v>7.7837915643755085E-2</v>
      </c>
      <c r="CS13" s="156">
        <f t="shared" si="3"/>
        <v>9.6738548449775016E-2</v>
      </c>
      <c r="CT13" s="157">
        <v>0.82122811524754635</v>
      </c>
      <c r="CU13" s="155">
        <v>4.2594944647322254E-2</v>
      </c>
      <c r="CV13" s="155">
        <v>7.1714713297253541E-2</v>
      </c>
      <c r="CW13" s="155">
        <v>6.4462213359993151E-2</v>
      </c>
      <c r="CX13" s="156">
        <f t="shared" si="4"/>
        <v>0.13617692665724668</v>
      </c>
      <c r="CY13" s="157">
        <v>0.8469629397880627</v>
      </c>
      <c r="CZ13" s="155">
        <v>2.740284954820189E-2</v>
      </c>
      <c r="DA13" s="155">
        <v>7.3017731080760068E-2</v>
      </c>
      <c r="DB13" s="155">
        <v>5.2616481899613113E-2</v>
      </c>
      <c r="DC13" s="156">
        <f t="shared" si="5"/>
        <v>0.12563421298037319</v>
      </c>
      <c r="DD13" s="32"/>
      <c r="DE13" s="165"/>
      <c r="DF13" s="42"/>
      <c r="DG13" s="32"/>
      <c r="DH13" s="32"/>
      <c r="DI13" s="32"/>
      <c r="DJ13" s="32"/>
      <c r="DK13" s="32"/>
      <c r="DL13" s="32"/>
      <c r="DM13" s="33"/>
      <c r="DV13" s="42"/>
      <c r="DW13" s="32"/>
      <c r="DX13" s="32"/>
      <c r="DY13" s="32"/>
      <c r="DZ13" s="32"/>
      <c r="EA13" s="32"/>
      <c r="EB13" s="32"/>
      <c r="EC13" s="33"/>
      <c r="EL13" s="42"/>
      <c r="EM13" s="32"/>
      <c r="EN13" s="32"/>
      <c r="EO13" s="32"/>
      <c r="EP13" s="32"/>
      <c r="EQ13" s="32"/>
      <c r="ER13" s="32"/>
      <c r="ES13" s="33"/>
      <c r="ET13" s="42"/>
      <c r="EU13" s="32"/>
      <c r="EV13" s="32"/>
      <c r="EW13" s="32"/>
      <c r="EX13" s="32"/>
      <c r="EY13" s="32"/>
      <c r="EZ13" s="32"/>
      <c r="FA13" s="33"/>
      <c r="FB13" s="42"/>
      <c r="FC13" s="32"/>
      <c r="FD13" s="32"/>
      <c r="FE13" s="32"/>
      <c r="FF13" s="32"/>
      <c r="FG13" s="32"/>
      <c r="FH13" s="32"/>
      <c r="FI13" s="33"/>
      <c r="FK13" s="152">
        <v>1901</v>
      </c>
      <c r="FL13" s="42"/>
      <c r="FM13" s="32"/>
      <c r="FN13" s="32"/>
      <c r="FO13" s="42"/>
      <c r="FP13" s="32"/>
      <c r="FQ13" s="33"/>
      <c r="FR13" s="32"/>
      <c r="FS13" s="32"/>
      <c r="FT13" s="32"/>
      <c r="FU13" s="42"/>
      <c r="FV13" s="32"/>
      <c r="FW13" s="33"/>
      <c r="FX13" s="32"/>
      <c r="FY13" s="32"/>
      <c r="FZ13" s="33"/>
      <c r="GC13" s="42"/>
      <c r="GD13" s="32"/>
      <c r="GE13" s="32"/>
      <c r="GF13" s="32"/>
      <c r="GG13" s="32"/>
      <c r="GH13" s="32"/>
      <c r="GI13" s="32"/>
      <c r="GJ13" s="33"/>
      <c r="GK13" s="4">
        <v>1901</v>
      </c>
      <c r="GL13" s="152"/>
      <c r="GM13" s="32"/>
      <c r="GN13" s="32"/>
      <c r="GO13" s="32"/>
      <c r="GP13" s="33"/>
      <c r="GQ13" s="32">
        <v>25</v>
      </c>
      <c r="GR13" s="122">
        <v>1.6058673858642578</v>
      </c>
      <c r="GS13" s="117">
        <v>1.4169588088989258</v>
      </c>
      <c r="GT13" s="117">
        <v>1.2400712966918945</v>
      </c>
      <c r="GU13" s="123">
        <v>1.2084484100341797</v>
      </c>
      <c r="GV13" s="122">
        <v>2.0631318963327181</v>
      </c>
      <c r="GW13" s="117">
        <v>1.8356834411424523</v>
      </c>
      <c r="GX13" s="117">
        <v>1.2862213226771306</v>
      </c>
      <c r="GY13" s="123">
        <v>1.2295634324215308</v>
      </c>
      <c r="GZ13" s="122">
        <v>2.3646648860834167</v>
      </c>
      <c r="HA13" s="117">
        <v>1.8922899611458555</v>
      </c>
      <c r="HB13" s="117">
        <v>1.3221204177959223</v>
      </c>
      <c r="HC13" s="123">
        <v>1.2461109256236211</v>
      </c>
      <c r="HD13" s="122">
        <v>0.6266076841732342</v>
      </c>
      <c r="HE13" s="117">
        <v>0.92666034357673999</v>
      </c>
      <c r="HF13" s="117">
        <v>0.99384379101475495</v>
      </c>
      <c r="HG13" s="117">
        <v>0.98682809610942279</v>
      </c>
      <c r="HH13" s="42"/>
      <c r="HI13" s="32"/>
      <c r="HJ13" s="32"/>
      <c r="HK13" s="33"/>
      <c r="HM13" s="42">
        <v>25</v>
      </c>
      <c r="HN13" s="117">
        <v>0.66947441437586674</v>
      </c>
      <c r="HO13" s="116">
        <v>0.56384141743293092</v>
      </c>
      <c r="HP13" s="116">
        <v>0.4933346002354731</v>
      </c>
      <c r="HQ13" s="116">
        <v>0.50992413289802319</v>
      </c>
      <c r="HR13" s="116">
        <v>0.55854775080349739</v>
      </c>
      <c r="HS13" s="42">
        <v>25</v>
      </c>
      <c r="HT13" s="117">
        <v>0.78930089086129196</v>
      </c>
      <c r="HU13" s="116">
        <v>0.6472179265591711</v>
      </c>
      <c r="HV13" s="116">
        <v>0.60811309747433573</v>
      </c>
      <c r="HW13" s="116">
        <v>0.63181551165868532</v>
      </c>
      <c r="HX13" s="116">
        <v>0.66344329949533731</v>
      </c>
      <c r="HY13" s="42">
        <v>25</v>
      </c>
      <c r="HZ13" s="117">
        <v>0.2310018603722345</v>
      </c>
      <c r="IA13" s="116">
        <v>0.22473235052889623</v>
      </c>
      <c r="IB13" s="116">
        <v>0.15440681378875326</v>
      </c>
      <c r="IC13" s="116">
        <v>0.14960625262925878</v>
      </c>
      <c r="ID13" s="116">
        <v>0.16262810213962797</v>
      </c>
      <c r="IE13" s="42"/>
      <c r="IF13" s="32"/>
      <c r="IG13" s="32"/>
      <c r="IH13" s="32"/>
      <c r="II13" s="33"/>
      <c r="IJ13" s="42"/>
      <c r="IK13" s="32"/>
      <c r="IL13" s="32"/>
      <c r="IM13" s="32"/>
      <c r="IN13" s="32"/>
      <c r="IO13" s="33"/>
      <c r="IP13" s="42"/>
      <c r="IQ13" s="32"/>
      <c r="IR13" s="32"/>
      <c r="IS13" s="32"/>
      <c r="IT13" s="32"/>
      <c r="IU13" s="33"/>
      <c r="IW13">
        <v>1905</v>
      </c>
      <c r="IY13" s="63">
        <v>0.86742174625396729</v>
      </c>
      <c r="IZ13" s="14"/>
      <c r="JA13" s="13"/>
      <c r="JB13" s="13"/>
      <c r="JC13" s="13">
        <v>0.59398937225341797</v>
      </c>
      <c r="JD13" s="13"/>
      <c r="JE13" s="13"/>
    </row>
    <row r="14" spans="1:265">
      <c r="A14" s="4">
        <v>1902</v>
      </c>
      <c r="B14" s="5"/>
      <c r="C14" s="5"/>
      <c r="D14" s="5"/>
      <c r="E14" s="12"/>
      <c r="F14" s="12"/>
      <c r="G14" s="12"/>
      <c r="H14" s="12"/>
      <c r="I14" s="12"/>
      <c r="J14" s="12"/>
      <c r="K14" s="7"/>
      <c r="L14">
        <v>1902</v>
      </c>
      <c r="M14" s="1"/>
      <c r="N14" s="1"/>
      <c r="O14" s="1"/>
      <c r="Q14" s="14"/>
      <c r="U14" s="1"/>
      <c r="V14" s="18"/>
      <c r="W14" s="18"/>
      <c r="X14" s="18"/>
      <c r="Y14" s="6"/>
      <c r="Z14" s="13"/>
      <c r="AA14" s="4">
        <v>1902</v>
      </c>
      <c r="AO14" s="13"/>
      <c r="AP14" s="13"/>
      <c r="AQ14" s="13"/>
      <c r="AR14" s="13"/>
      <c r="AS14" s="13"/>
      <c r="AT14" s="13"/>
      <c r="AU14" s="215">
        <v>4859.1193220106843</v>
      </c>
      <c r="BE14" s="153" t="s">
        <v>49</v>
      </c>
      <c r="BF14" s="180">
        <v>9760.1086776457087</v>
      </c>
      <c r="BG14" s="153"/>
      <c r="BH14" s="154"/>
      <c r="BJ14" s="4">
        <v>1902</v>
      </c>
      <c r="BK14" s="32"/>
      <c r="BL14" s="32"/>
      <c r="BM14" s="32"/>
      <c r="BN14" s="32"/>
      <c r="BO14" s="32"/>
      <c r="BP14" s="32"/>
      <c r="BQ14" s="32"/>
      <c r="BR14" s="32"/>
      <c r="BS14" s="33"/>
      <c r="BT14" s="38"/>
      <c r="BU14" s="30"/>
      <c r="BV14" s="30"/>
      <c r="BW14" s="30"/>
      <c r="BX14" s="30"/>
      <c r="BY14" s="30"/>
      <c r="BZ14" s="30"/>
      <c r="CA14" s="38"/>
      <c r="CB14" s="30"/>
      <c r="CC14" s="30"/>
      <c r="CD14" s="30"/>
      <c r="CE14" s="30"/>
      <c r="CF14" s="30"/>
      <c r="CG14" s="31"/>
      <c r="CH14" s="30"/>
      <c r="CI14" s="81" t="s">
        <v>45</v>
      </c>
      <c r="CJ14" s="157">
        <v>0.73503325153789789</v>
      </c>
      <c r="CK14" s="155">
        <v>0.16990283790484409</v>
      </c>
      <c r="CL14" s="155">
        <v>3.4490103192832758E-2</v>
      </c>
      <c r="CM14" s="155">
        <v>6.0573780986394501E-2</v>
      </c>
      <c r="CN14" s="156">
        <f t="shared" si="2"/>
        <v>9.5063884179227259E-2</v>
      </c>
      <c r="CO14" s="157">
        <v>0.79458864475753099</v>
      </c>
      <c r="CP14" s="155">
        <v>7.8148795092616227E-2</v>
      </c>
      <c r="CQ14" s="155">
        <v>2.0304083634996518E-2</v>
      </c>
      <c r="CR14" s="155">
        <v>0.10695840787333957</v>
      </c>
      <c r="CS14" s="156">
        <f t="shared" si="3"/>
        <v>0.1272624915083361</v>
      </c>
      <c r="CT14" s="157">
        <v>0.77011684605632347</v>
      </c>
      <c r="CU14" s="155">
        <v>5.9989029837962116E-2</v>
      </c>
      <c r="CV14" s="155">
        <v>7.2108737412945573E-2</v>
      </c>
      <c r="CW14" s="155">
        <v>9.7785362885438223E-2</v>
      </c>
      <c r="CX14" s="156">
        <f t="shared" si="4"/>
        <v>0.16989410029838381</v>
      </c>
      <c r="CY14" s="157">
        <v>0.81079325759942533</v>
      </c>
      <c r="CZ14" s="155">
        <v>3.9567052419912735E-2</v>
      </c>
      <c r="DA14" s="155">
        <v>7.2621273589937932E-2</v>
      </c>
      <c r="DB14" s="155">
        <v>7.7018372729373299E-2</v>
      </c>
      <c r="DC14" s="156">
        <f t="shared" si="5"/>
        <v>0.14963964631931123</v>
      </c>
      <c r="DD14" s="32"/>
      <c r="DE14" s="165"/>
      <c r="DF14" s="42"/>
      <c r="DG14" s="32"/>
      <c r="DH14" s="32"/>
      <c r="DI14" s="32"/>
      <c r="DJ14" s="32"/>
      <c r="DK14" s="32"/>
      <c r="DL14" s="32"/>
      <c r="DM14" s="33"/>
      <c r="DV14" s="42"/>
      <c r="DW14" s="32"/>
      <c r="DX14" s="32"/>
      <c r="DY14" s="32"/>
      <c r="DZ14" s="32"/>
      <c r="EA14" s="32"/>
      <c r="EB14" s="32"/>
      <c r="EC14" s="33"/>
      <c r="EL14" s="42"/>
      <c r="EM14" s="32"/>
      <c r="EN14" s="32"/>
      <c r="EO14" s="32"/>
      <c r="EP14" s="32"/>
      <c r="EQ14" s="32"/>
      <c r="ER14" s="32"/>
      <c r="ES14" s="33"/>
      <c r="ET14" s="42"/>
      <c r="EU14" s="32"/>
      <c r="EV14" s="32"/>
      <c r="EW14" s="32"/>
      <c r="EX14" s="32"/>
      <c r="EY14" s="32"/>
      <c r="EZ14" s="32"/>
      <c r="FA14" s="33"/>
      <c r="FB14" s="42"/>
      <c r="FC14" s="32"/>
      <c r="FD14" s="32"/>
      <c r="FE14" s="32"/>
      <c r="FF14" s="32"/>
      <c r="FG14" s="32"/>
      <c r="FH14" s="32"/>
      <c r="FI14" s="33"/>
      <c r="FK14" s="152">
        <v>1902</v>
      </c>
      <c r="FL14" s="42"/>
      <c r="FM14" s="32"/>
      <c r="FN14" s="32"/>
      <c r="FO14" s="42"/>
      <c r="FP14" s="32"/>
      <c r="FQ14" s="33"/>
      <c r="FR14" s="32"/>
      <c r="FS14" s="32"/>
      <c r="FT14" s="32"/>
      <c r="FU14" s="42"/>
      <c r="FV14" s="32"/>
      <c r="FW14" s="33"/>
      <c r="FX14" s="32"/>
      <c r="FY14" s="32"/>
      <c r="FZ14" s="33"/>
      <c r="GC14" s="42"/>
      <c r="GD14" s="32"/>
      <c r="GE14" s="32"/>
      <c r="GF14" s="32"/>
      <c r="GG14" s="32"/>
      <c r="GH14" s="32"/>
      <c r="GI14" s="32"/>
      <c r="GJ14" s="33"/>
      <c r="GK14" s="4">
        <v>1902</v>
      </c>
      <c r="GL14" s="152"/>
      <c r="GM14" s="32"/>
      <c r="GN14" s="32"/>
      <c r="GO14" s="32"/>
      <c r="GP14" s="33"/>
      <c r="GQ14" s="32">
        <v>26</v>
      </c>
      <c r="GR14" s="122">
        <v>2.1060857772827148</v>
      </c>
      <c r="GS14" s="117">
        <v>1.4308528900146484</v>
      </c>
      <c r="GT14" s="117">
        <v>1.2518126964569092</v>
      </c>
      <c r="GU14" s="123">
        <v>1.1925656795501709</v>
      </c>
      <c r="GV14" s="122">
        <v>2.1635539873749163</v>
      </c>
      <c r="GW14" s="117">
        <v>1.8691754168347026</v>
      </c>
      <c r="GX14" s="117">
        <v>1.3057881692338393</v>
      </c>
      <c r="GY14" s="123">
        <v>1.234849039224019</v>
      </c>
      <c r="GZ14" s="122">
        <v>2.5180642830891182</v>
      </c>
      <c r="HA14" s="117">
        <v>1.9576177740262724</v>
      </c>
      <c r="HB14" s="117">
        <v>1.348511544133056</v>
      </c>
      <c r="HC14" s="123">
        <v>1.2547927042028086</v>
      </c>
      <c r="HD14" s="122">
        <v>0.63941065786182782</v>
      </c>
      <c r="HE14" s="117">
        <v>0.92938639901839437</v>
      </c>
      <c r="HF14" s="117">
        <v>0.99273092165629362</v>
      </c>
      <c r="HG14" s="117">
        <v>0.98659852332049613</v>
      </c>
      <c r="HH14" s="42"/>
      <c r="HI14" s="32"/>
      <c r="HJ14" s="32"/>
      <c r="HK14" s="33"/>
      <c r="HM14" s="42">
        <v>26</v>
      </c>
      <c r="HN14" s="117">
        <v>0.75473051984537332</v>
      </c>
      <c r="HO14" s="116">
        <v>0.62598286446688489</v>
      </c>
      <c r="HP14" s="116">
        <v>0.55612093333323553</v>
      </c>
      <c r="HQ14" s="116">
        <v>0.57453949071621369</v>
      </c>
      <c r="HR14" s="116">
        <v>0.62554326399797655</v>
      </c>
      <c r="HS14" s="42">
        <v>26</v>
      </c>
      <c r="HT14" s="117">
        <v>0.88380111639401882</v>
      </c>
      <c r="HU14" s="116">
        <v>0.71372312176405051</v>
      </c>
      <c r="HV14" s="116">
        <v>0.67974930857192628</v>
      </c>
      <c r="HW14" s="116">
        <v>0.70708142043797817</v>
      </c>
      <c r="HX14" s="116">
        <v>0.73641685225109044</v>
      </c>
      <c r="HY14" s="42">
        <v>26</v>
      </c>
      <c r="HZ14" s="117">
        <v>0.26878334058230091</v>
      </c>
      <c r="IA14" s="116">
        <v>0.25235454185205985</v>
      </c>
      <c r="IB14" s="116">
        <v>0.18883506190525051</v>
      </c>
      <c r="IC14" s="116">
        <v>0.18500469885716594</v>
      </c>
      <c r="ID14" s="116">
        <v>0.20385588544686847</v>
      </c>
      <c r="IE14" s="42"/>
      <c r="IF14" s="32"/>
      <c r="IG14" s="32"/>
      <c r="IH14" s="32"/>
      <c r="II14" s="33"/>
      <c r="IJ14" s="42"/>
      <c r="IK14" s="32"/>
      <c r="IL14" s="32"/>
      <c r="IM14" s="32"/>
      <c r="IN14" s="32"/>
      <c r="IO14" s="33"/>
      <c r="IP14" s="42"/>
      <c r="IQ14" s="32"/>
      <c r="IR14" s="32"/>
      <c r="IS14" s="32"/>
      <c r="IT14" s="32"/>
      <c r="IU14" s="33"/>
      <c r="IW14">
        <v>1906</v>
      </c>
      <c r="IY14" s="63"/>
      <c r="IZ14" s="14"/>
      <c r="JA14" s="13"/>
      <c r="JB14" s="13"/>
      <c r="JC14" s="13"/>
      <c r="JD14" s="13"/>
      <c r="JE14" s="13"/>
    </row>
    <row r="15" spans="1:265">
      <c r="A15" s="4">
        <v>1903</v>
      </c>
      <c r="B15" s="5"/>
      <c r="C15" s="5"/>
      <c r="D15" s="5"/>
      <c r="E15" s="12"/>
      <c r="F15" s="12"/>
      <c r="G15" s="12"/>
      <c r="H15" s="12"/>
      <c r="I15" s="12"/>
      <c r="J15" s="12"/>
      <c r="K15" s="7"/>
      <c r="L15">
        <v>1903</v>
      </c>
      <c r="M15" s="1"/>
      <c r="N15" s="1"/>
      <c r="O15" s="1"/>
      <c r="Q15" s="14"/>
      <c r="U15" s="1"/>
      <c r="V15" s="18"/>
      <c r="W15" s="18"/>
      <c r="X15" s="18"/>
      <c r="Y15" s="6"/>
      <c r="Z15" s="13"/>
      <c r="AA15" s="4">
        <v>1903</v>
      </c>
      <c r="AO15" s="13"/>
      <c r="AP15" s="13"/>
      <c r="AQ15" s="13"/>
      <c r="AR15" s="13"/>
      <c r="AS15" s="13"/>
      <c r="AT15" s="13"/>
      <c r="AU15" s="215">
        <v>5115.0125683936621</v>
      </c>
      <c r="BE15" s="153" t="s">
        <v>35</v>
      </c>
      <c r="BF15" s="180">
        <v>12834.960057747776</v>
      </c>
      <c r="BG15" s="153"/>
      <c r="BH15" s="154"/>
      <c r="BJ15" s="4">
        <v>1903</v>
      </c>
      <c r="BK15" s="32"/>
      <c r="BL15" s="32"/>
      <c r="BM15" s="32"/>
      <c r="BN15" s="32"/>
      <c r="BO15" s="32"/>
      <c r="BP15" s="32"/>
      <c r="BQ15" s="32"/>
      <c r="BR15" s="32"/>
      <c r="BS15" s="33"/>
      <c r="BT15" s="38"/>
      <c r="BU15" s="30"/>
      <c r="BV15" s="30"/>
      <c r="BW15" s="30"/>
      <c r="BX15" s="30"/>
      <c r="BY15" s="30"/>
      <c r="BZ15" s="30"/>
      <c r="CA15" s="38"/>
      <c r="CB15" s="30"/>
      <c r="CC15" s="30"/>
      <c r="CD15" s="30"/>
      <c r="CE15" s="30"/>
      <c r="CF15" s="30"/>
      <c r="CG15" s="31"/>
      <c r="CH15" s="30"/>
      <c r="CI15" s="81" t="s">
        <v>222</v>
      </c>
      <c r="CJ15" s="157">
        <v>0.65750340816651776</v>
      </c>
      <c r="CK15" s="155">
        <v>0.22134514277143447</v>
      </c>
      <c r="CL15" s="155">
        <v>3.2893507125384649E-2</v>
      </c>
      <c r="CM15" s="155">
        <v>8.8257927413423781E-2</v>
      </c>
      <c r="CN15" s="156">
        <f t="shared" si="2"/>
        <v>0.12115143453880843</v>
      </c>
      <c r="CO15" s="157">
        <v>0.73702057179014357</v>
      </c>
      <c r="CP15" s="155">
        <v>9.3425446027330022E-2</v>
      </c>
      <c r="CQ15" s="155">
        <v>1.9319083433830448E-2</v>
      </c>
      <c r="CR15" s="155">
        <v>0.15023491889997023</v>
      </c>
      <c r="CS15" s="156">
        <f t="shared" si="3"/>
        <v>0.16955400233380069</v>
      </c>
      <c r="CT15" s="157">
        <v>0.70072564009429994</v>
      </c>
      <c r="CU15" s="155">
        <v>9.3338608818911956E-2</v>
      </c>
      <c r="CV15" s="155">
        <v>7.068282998964931E-2</v>
      </c>
      <c r="CW15" s="155">
        <v>0.13525286048679722</v>
      </c>
      <c r="CX15" s="156">
        <f t="shared" si="4"/>
        <v>0.20593569047644653</v>
      </c>
      <c r="CY15" s="157">
        <v>0.75465028051434313</v>
      </c>
      <c r="CZ15" s="155">
        <v>6.3830089793653552E-2</v>
      </c>
      <c r="DA15" s="155">
        <v>7.2275948807451695E-2</v>
      </c>
      <c r="DB15" s="155">
        <v>0.1092436380157248</v>
      </c>
      <c r="DC15" s="156">
        <f t="shared" si="5"/>
        <v>0.18151958682317648</v>
      </c>
      <c r="DD15" s="32"/>
      <c r="DE15" s="165"/>
      <c r="DF15" s="42"/>
      <c r="DG15" s="32"/>
      <c r="DH15" s="32"/>
      <c r="DI15" s="32"/>
      <c r="DJ15" s="32"/>
      <c r="DK15" s="32"/>
      <c r="DL15" s="32"/>
      <c r="DM15" s="33"/>
      <c r="DV15" s="42"/>
      <c r="DW15" s="32"/>
      <c r="DX15" s="32"/>
      <c r="DY15" s="32"/>
      <c r="DZ15" s="32"/>
      <c r="EA15" s="32"/>
      <c r="EB15" s="32"/>
      <c r="EC15" s="33"/>
      <c r="EL15" s="42"/>
      <c r="EM15" s="32"/>
      <c r="EN15" s="32"/>
      <c r="EO15" s="32"/>
      <c r="EP15" s="32"/>
      <c r="EQ15" s="32"/>
      <c r="ER15" s="32"/>
      <c r="ES15" s="33"/>
      <c r="ET15" s="42"/>
      <c r="EU15" s="32"/>
      <c r="EV15" s="32"/>
      <c r="EW15" s="32"/>
      <c r="EX15" s="32"/>
      <c r="EY15" s="32"/>
      <c r="EZ15" s="32"/>
      <c r="FA15" s="33"/>
      <c r="FB15" s="42"/>
      <c r="FC15" s="32"/>
      <c r="FD15" s="32"/>
      <c r="FE15" s="32"/>
      <c r="FF15" s="32"/>
      <c r="FG15" s="32"/>
      <c r="FH15" s="32"/>
      <c r="FI15" s="33"/>
      <c r="FK15" s="152">
        <v>1903</v>
      </c>
      <c r="FL15" s="42"/>
      <c r="FM15" s="32"/>
      <c r="FN15" s="32"/>
      <c r="FO15" s="42"/>
      <c r="FP15" s="32"/>
      <c r="FQ15" s="33"/>
      <c r="FR15" s="32"/>
      <c r="FS15" s="32"/>
      <c r="FT15" s="32"/>
      <c r="FU15" s="42"/>
      <c r="FV15" s="32"/>
      <c r="FW15" s="33"/>
      <c r="FX15" s="32"/>
      <c r="FY15" s="32"/>
      <c r="FZ15" s="33"/>
      <c r="GC15" s="42"/>
      <c r="GD15" s="32"/>
      <c r="GE15" s="32"/>
      <c r="GF15" s="32"/>
      <c r="GG15" s="32"/>
      <c r="GH15" s="32"/>
      <c r="GI15" s="32"/>
      <c r="GJ15" s="33"/>
      <c r="GK15" s="4">
        <v>1903</v>
      </c>
      <c r="GL15" s="152"/>
      <c r="GM15" s="32"/>
      <c r="GN15" s="32"/>
      <c r="GO15" s="32"/>
      <c r="GP15" s="33"/>
      <c r="GQ15" s="32">
        <v>27</v>
      </c>
      <c r="GR15" s="122">
        <v>2.5626282691955566</v>
      </c>
      <c r="GS15" s="117">
        <v>2.0968191623687744</v>
      </c>
      <c r="GT15" s="117">
        <v>1.3026782274246216</v>
      </c>
      <c r="GU15" s="123">
        <v>1.2151618003845215</v>
      </c>
      <c r="GV15" s="122">
        <v>2.2866456920943139</v>
      </c>
      <c r="GW15" s="117">
        <v>1.8941530158127513</v>
      </c>
      <c r="GX15" s="117">
        <v>1.3277729444262756</v>
      </c>
      <c r="GY15" s="123">
        <v>1.2414419019560989</v>
      </c>
      <c r="GZ15" s="122">
        <v>2.6806966933823801</v>
      </c>
      <c r="HA15" s="117">
        <v>2.0133813840799406</v>
      </c>
      <c r="HB15" s="117">
        <v>1.3771172103194054</v>
      </c>
      <c r="HC15" s="123">
        <v>1.2645193113628042</v>
      </c>
      <c r="HD15" s="122">
        <v>0.65224336120070614</v>
      </c>
      <c r="HE15" s="117">
        <v>0.93034497205742972</v>
      </c>
      <c r="HF15" s="117">
        <v>0.99150170319430231</v>
      </c>
      <c r="HG15" s="117">
        <v>0.98798021716258411</v>
      </c>
      <c r="HH15" s="42"/>
      <c r="HI15" s="32"/>
      <c r="HJ15" s="32"/>
      <c r="HK15" s="33"/>
      <c r="HM15" s="42">
        <v>27</v>
      </c>
      <c r="HN15" s="117">
        <v>0.83602936706991815</v>
      </c>
      <c r="HO15" s="116">
        <v>0.68565219204918582</v>
      </c>
      <c r="HP15" s="116">
        <v>0.61162563018301186</v>
      </c>
      <c r="HQ15" s="116">
        <v>0.62866772641315716</v>
      </c>
      <c r="HR15" s="116">
        <v>0.67994901703882893</v>
      </c>
      <c r="HS15" s="42">
        <v>27</v>
      </c>
      <c r="HT15" s="117">
        <v>0.97138522956813178</v>
      </c>
      <c r="HU15" s="116">
        <v>0.7807527193653595</v>
      </c>
      <c r="HV15" s="116">
        <v>0.73998561831831389</v>
      </c>
      <c r="HW15" s="116">
        <v>0.76652816098000598</v>
      </c>
      <c r="HX15" s="116">
        <v>0.79264424783951359</v>
      </c>
      <c r="HY15" s="42">
        <v>27</v>
      </c>
      <c r="HZ15" s="117">
        <v>0.31408614984802591</v>
      </c>
      <c r="IA15" s="116">
        <v>0.28356071810448674</v>
      </c>
      <c r="IB15" s="116">
        <v>0.23142358934404544</v>
      </c>
      <c r="IC15" s="116">
        <v>0.22390037066288357</v>
      </c>
      <c r="ID15" s="116">
        <v>0.25285507264455637</v>
      </c>
      <c r="IE15" s="42"/>
      <c r="IF15" s="32"/>
      <c r="IG15" s="32"/>
      <c r="IH15" s="32"/>
      <c r="II15" s="33"/>
      <c r="IJ15" s="42"/>
      <c r="IK15" s="32"/>
      <c r="IL15" s="32"/>
      <c r="IM15" s="32"/>
      <c r="IN15" s="32"/>
      <c r="IO15" s="33"/>
      <c r="IP15" s="42"/>
      <c r="IQ15" s="32"/>
      <c r="IR15" s="32"/>
      <c r="IS15" s="32"/>
      <c r="IT15" s="32"/>
      <c r="IU15" s="33"/>
      <c r="IW15">
        <v>1907</v>
      </c>
      <c r="IY15" s="63">
        <v>0.84905415773391724</v>
      </c>
      <c r="IZ15" s="14"/>
      <c r="JA15" s="13"/>
      <c r="JB15" s="13"/>
      <c r="JC15" s="13">
        <v>0.5418708324432373</v>
      </c>
      <c r="JD15" s="13"/>
      <c r="JE15" s="13"/>
    </row>
    <row r="16" spans="1:265">
      <c r="A16" s="4">
        <v>1904</v>
      </c>
      <c r="B16" s="5"/>
      <c r="C16" s="5"/>
      <c r="D16" s="5"/>
      <c r="E16" s="12"/>
      <c r="F16" s="12"/>
      <c r="G16" s="12"/>
      <c r="H16" s="12"/>
      <c r="I16" s="12"/>
      <c r="J16" s="12"/>
      <c r="K16" s="7"/>
      <c r="L16">
        <v>1904</v>
      </c>
      <c r="M16" s="1"/>
      <c r="N16" s="1"/>
      <c r="O16" s="1"/>
      <c r="Q16" s="14"/>
      <c r="U16" s="1"/>
      <c r="V16" s="18"/>
      <c r="W16" s="18"/>
      <c r="X16" s="18"/>
      <c r="Y16" s="6"/>
      <c r="Z16" s="13"/>
      <c r="AA16" s="4">
        <v>1904</v>
      </c>
      <c r="AO16" s="13"/>
      <c r="AP16" s="13"/>
      <c r="AQ16" s="13"/>
      <c r="AR16" s="13"/>
      <c r="AS16" s="13"/>
      <c r="AT16" s="13"/>
      <c r="AU16" s="215">
        <v>5255.773337071224</v>
      </c>
      <c r="BE16" s="153" t="s">
        <v>40</v>
      </c>
      <c r="BF16" s="180">
        <v>39408.107190096736</v>
      </c>
      <c r="BG16" s="153"/>
      <c r="BH16" s="154"/>
      <c r="BJ16" s="4">
        <v>1904</v>
      </c>
      <c r="BK16" s="32"/>
      <c r="BL16" s="32"/>
      <c r="BM16" s="32"/>
      <c r="BN16" s="32"/>
      <c r="BO16" s="32"/>
      <c r="BP16" s="32"/>
      <c r="BQ16" s="32"/>
      <c r="BR16" s="32"/>
      <c r="BS16" s="33"/>
      <c r="BT16" s="38"/>
      <c r="BU16" s="30"/>
      <c r="BV16" s="30"/>
      <c r="BW16" s="30"/>
      <c r="BX16" s="30"/>
      <c r="BY16" s="30"/>
      <c r="BZ16" s="30"/>
      <c r="CA16" s="38"/>
      <c r="CB16" s="30"/>
      <c r="CC16" s="30"/>
      <c r="CD16" s="30"/>
      <c r="CE16" s="30"/>
      <c r="CF16" s="30"/>
      <c r="CG16" s="31"/>
      <c r="CH16" s="30"/>
      <c r="CI16" s="81" t="s">
        <v>43</v>
      </c>
      <c r="CJ16" s="157">
        <v>0.50570048551408031</v>
      </c>
      <c r="CK16" s="155">
        <v>0.31253364773887737</v>
      </c>
      <c r="CL16" s="155">
        <v>2.987107871209781E-2</v>
      </c>
      <c r="CM16" s="155">
        <v>0.15189482391417455</v>
      </c>
      <c r="CN16" s="156">
        <f t="shared" si="2"/>
        <v>0.18176590262627237</v>
      </c>
      <c r="CO16" s="157">
        <v>0.6181219776264103</v>
      </c>
      <c r="CP16" s="155">
        <v>0.17216274449382468</v>
      </c>
      <c r="CQ16" s="155">
        <v>1.9336373602696456E-2</v>
      </c>
      <c r="CR16" s="155">
        <v>0.19037887742122331</v>
      </c>
      <c r="CS16" s="156">
        <f t="shared" si="3"/>
        <v>0.20971525102391977</v>
      </c>
      <c r="CT16" s="157">
        <v>0.53942980974549559</v>
      </c>
      <c r="CU16" s="155">
        <v>0.19481529096953745</v>
      </c>
      <c r="CV16" s="155">
        <v>6.6493036991834106E-2</v>
      </c>
      <c r="CW16" s="155">
        <v>0.19926186667022919</v>
      </c>
      <c r="CX16" s="156">
        <f t="shared" si="4"/>
        <v>0.26575490366206328</v>
      </c>
      <c r="CY16" s="157">
        <v>0.6297182458935453</v>
      </c>
      <c r="CZ16" s="155">
        <v>0.13548220372831535</v>
      </c>
      <c r="DA16" s="155">
        <v>7.2088952492312508E-2</v>
      </c>
      <c r="DB16" s="155">
        <v>0.1627106073136497</v>
      </c>
      <c r="DC16" s="156">
        <f t="shared" si="5"/>
        <v>0.2347995598059622</v>
      </c>
      <c r="DD16" s="32"/>
      <c r="DE16" s="165"/>
      <c r="DF16" s="42"/>
      <c r="DG16" s="32"/>
      <c r="DH16" s="32"/>
      <c r="DI16" s="32"/>
      <c r="DJ16" s="32"/>
      <c r="DK16" s="32"/>
      <c r="DL16" s="32"/>
      <c r="DM16" s="33"/>
      <c r="DV16" s="42"/>
      <c r="DW16" s="32"/>
      <c r="DX16" s="32"/>
      <c r="DY16" s="32"/>
      <c r="DZ16" s="32"/>
      <c r="EA16" s="32"/>
      <c r="EB16" s="32"/>
      <c r="EC16" s="33"/>
      <c r="EL16" s="42"/>
      <c r="EM16" s="32"/>
      <c r="EN16" s="32"/>
      <c r="EO16" s="32"/>
      <c r="EP16" s="32"/>
      <c r="EQ16" s="32"/>
      <c r="ER16" s="32"/>
      <c r="ES16" s="33"/>
      <c r="ET16" s="42"/>
      <c r="EU16" s="32"/>
      <c r="EV16" s="32"/>
      <c r="EW16" s="32"/>
      <c r="EX16" s="32"/>
      <c r="EY16" s="32"/>
      <c r="EZ16" s="32"/>
      <c r="FA16" s="33"/>
      <c r="FB16" s="42"/>
      <c r="FC16" s="32"/>
      <c r="FD16" s="32"/>
      <c r="FE16" s="32"/>
      <c r="FF16" s="32"/>
      <c r="FG16" s="32"/>
      <c r="FH16" s="32"/>
      <c r="FI16" s="33"/>
      <c r="FK16" s="152">
        <v>1904</v>
      </c>
      <c r="FL16" s="42"/>
      <c r="FM16" s="32"/>
      <c r="FN16" s="32"/>
      <c r="FO16" s="42"/>
      <c r="FP16" s="32"/>
      <c r="FQ16" s="33"/>
      <c r="FR16" s="32"/>
      <c r="FS16" s="32"/>
      <c r="FT16" s="32"/>
      <c r="FU16" s="42"/>
      <c r="FV16" s="32"/>
      <c r="FW16" s="33"/>
      <c r="FX16" s="32"/>
      <c r="FY16" s="32"/>
      <c r="FZ16" s="33"/>
      <c r="GC16" s="42"/>
      <c r="GD16" s="32"/>
      <c r="GE16" s="32"/>
      <c r="GF16" s="32"/>
      <c r="GG16" s="32"/>
      <c r="GH16" s="32"/>
      <c r="GI16" s="32"/>
      <c r="GJ16" s="33"/>
      <c r="GK16" s="4">
        <v>1904</v>
      </c>
      <c r="GL16" s="152"/>
      <c r="GM16" s="32"/>
      <c r="GN16" s="32"/>
      <c r="GO16" s="32"/>
      <c r="GP16" s="33"/>
      <c r="GQ16" s="32">
        <v>28</v>
      </c>
      <c r="GR16" s="122">
        <v>2.6159234046936035</v>
      </c>
      <c r="GS16" s="117">
        <v>2.1156020164489746</v>
      </c>
      <c r="GT16" s="117">
        <v>1.2955533266067505</v>
      </c>
      <c r="GU16" s="123">
        <v>1.2804456949234009</v>
      </c>
      <c r="GV16" s="122">
        <v>2.4213427892951955</v>
      </c>
      <c r="GW16" s="117">
        <v>1.9216237776117573</v>
      </c>
      <c r="GX16" s="117">
        <v>1.3509379331376306</v>
      </c>
      <c r="GY16" s="123">
        <v>1.2496398418848584</v>
      </c>
      <c r="GZ16" s="122">
        <v>2.8540982121415093</v>
      </c>
      <c r="HA16" s="117">
        <v>2.0604203857867036</v>
      </c>
      <c r="HB16" s="117">
        <v>1.408616433876321</v>
      </c>
      <c r="HC16" s="123">
        <v>1.2774097912176812</v>
      </c>
      <c r="HD16" s="122">
        <v>0.6684779131137879</v>
      </c>
      <c r="HE16" s="117">
        <v>0.93243562277674119</v>
      </c>
      <c r="HF16" s="117">
        <v>0.98881407399543542</v>
      </c>
      <c r="HG16" s="117">
        <v>0.98888854932196102</v>
      </c>
      <c r="HH16" s="42"/>
      <c r="HI16" s="32"/>
      <c r="HJ16" s="32"/>
      <c r="HK16" s="33"/>
      <c r="HM16" s="42">
        <v>28</v>
      </c>
      <c r="HN16" s="117">
        <v>0.90529434833093136</v>
      </c>
      <c r="HO16" s="116">
        <v>0.74355886941783911</v>
      </c>
      <c r="HP16" s="116">
        <v>0.66004617992843229</v>
      </c>
      <c r="HQ16" s="116">
        <v>0.67450717034384444</v>
      </c>
      <c r="HR16" s="116">
        <v>0.72446785691906546</v>
      </c>
      <c r="HS16" s="42">
        <v>28</v>
      </c>
      <c r="HT16" s="117">
        <v>1.0397722830575062</v>
      </c>
      <c r="HU16" s="116">
        <v>0.84482794704813036</v>
      </c>
      <c r="HV16" s="116">
        <v>0.78644799203167515</v>
      </c>
      <c r="HW16" s="116">
        <v>0.81126545430132524</v>
      </c>
      <c r="HX16" s="116">
        <v>0.83523180302332167</v>
      </c>
      <c r="HY16" s="42">
        <v>28</v>
      </c>
      <c r="HZ16" s="117">
        <v>0.36759264110401946</v>
      </c>
      <c r="IA16" s="116">
        <v>0.32076625038265044</v>
      </c>
      <c r="IB16" s="116">
        <v>0.27924063984175218</v>
      </c>
      <c r="IC16" s="116">
        <v>0.27067029472484522</v>
      </c>
      <c r="ID16" s="116">
        <v>0.30667228983657274</v>
      </c>
      <c r="IE16" s="42"/>
      <c r="IF16" s="32"/>
      <c r="IG16" s="32"/>
      <c r="IH16" s="32"/>
      <c r="II16" s="33"/>
      <c r="IJ16" s="42"/>
      <c r="IK16" s="32"/>
      <c r="IL16" s="32"/>
      <c r="IM16" s="32"/>
      <c r="IN16" s="32"/>
      <c r="IO16" s="33"/>
      <c r="IP16" s="42"/>
      <c r="IQ16" s="32"/>
      <c r="IR16" s="32"/>
      <c r="IS16" s="32"/>
      <c r="IT16" s="32"/>
      <c r="IU16" s="33"/>
      <c r="IW16">
        <v>1908</v>
      </c>
      <c r="IY16" s="63"/>
      <c r="IZ16" s="14"/>
      <c r="JA16" s="13"/>
      <c r="JB16" s="13"/>
      <c r="JC16" s="13"/>
      <c r="JD16" s="13"/>
      <c r="JE16" s="13"/>
    </row>
    <row r="17" spans="1:265">
      <c r="A17" s="4">
        <v>1905</v>
      </c>
      <c r="B17" s="5"/>
      <c r="C17" s="5"/>
      <c r="D17" s="5"/>
      <c r="E17" s="12"/>
      <c r="F17" s="12"/>
      <c r="G17" s="12"/>
      <c r="H17" s="12"/>
      <c r="I17" s="12"/>
      <c r="J17" s="12"/>
      <c r="K17" s="7"/>
      <c r="L17">
        <v>1905</v>
      </c>
      <c r="M17" s="1"/>
      <c r="N17" s="1"/>
      <c r="O17" s="1"/>
      <c r="Q17" s="14"/>
      <c r="U17" s="1"/>
      <c r="V17" s="18"/>
      <c r="W17" s="18"/>
      <c r="X17" s="18"/>
      <c r="Y17" s="6"/>
      <c r="Z17" s="13"/>
      <c r="AA17" s="4">
        <v>1905</v>
      </c>
      <c r="AO17" s="13"/>
      <c r="AP17" s="13"/>
      <c r="AQ17" s="13"/>
      <c r="AR17" s="13"/>
      <c r="AS17" s="13"/>
      <c r="AT17" s="13"/>
      <c r="AU17" s="215">
        <v>5272.3654966892454</v>
      </c>
      <c r="BE17" s="153" t="s">
        <v>41</v>
      </c>
      <c r="BF17" s="180">
        <v>45413.8994348548</v>
      </c>
      <c r="BG17" s="153"/>
      <c r="BH17" s="154"/>
      <c r="BJ17" s="4">
        <v>1905</v>
      </c>
      <c r="BK17" s="32"/>
      <c r="BL17" s="32"/>
      <c r="BM17" s="32"/>
      <c r="BN17" s="32"/>
      <c r="BO17" s="32"/>
      <c r="BP17" s="32"/>
      <c r="BQ17" s="32"/>
      <c r="BR17" s="32"/>
      <c r="BS17" s="33"/>
      <c r="BT17" s="38"/>
      <c r="BU17" s="30"/>
      <c r="BV17" s="30"/>
      <c r="BW17" s="30"/>
      <c r="BX17" s="30"/>
      <c r="BY17" s="30"/>
      <c r="BZ17" s="30"/>
      <c r="CA17" s="38"/>
      <c r="CB17" s="30"/>
      <c r="CC17" s="30"/>
      <c r="CD17" s="30"/>
      <c r="CE17" s="30"/>
      <c r="CF17" s="30"/>
      <c r="CG17" s="31"/>
      <c r="CH17" s="30"/>
      <c r="CI17" s="81" t="s">
        <v>48</v>
      </c>
      <c r="CJ17" s="157">
        <v>0.36935733303092189</v>
      </c>
      <c r="CK17" s="155">
        <v>0.36860009968114188</v>
      </c>
      <c r="CL17" s="155">
        <v>3.0147790251275439E-2</v>
      </c>
      <c r="CM17" s="155">
        <v>0.2318947657777912</v>
      </c>
      <c r="CN17" s="156">
        <f t="shared" si="2"/>
        <v>0.26204255602906662</v>
      </c>
      <c r="CO17" s="157">
        <v>0.52901185371248816</v>
      </c>
      <c r="CP17" s="155">
        <v>0.19905059600772274</v>
      </c>
      <c r="CQ17" s="155">
        <v>1.7966410566887879E-2</v>
      </c>
      <c r="CR17" s="155">
        <v>0.25397112470225541</v>
      </c>
      <c r="CS17" s="156">
        <f t="shared" si="3"/>
        <v>0.27193753526914327</v>
      </c>
      <c r="CT17" s="157">
        <v>0.29295373036354488</v>
      </c>
      <c r="CU17" s="155">
        <v>0.24873539697796795</v>
      </c>
      <c r="CV17" s="155">
        <v>5.1653084041794438E-2</v>
      </c>
      <c r="CW17" s="155">
        <v>0.40665778210464659</v>
      </c>
      <c r="CX17" s="156">
        <f t="shared" si="4"/>
        <v>0.45831086614644101</v>
      </c>
      <c r="CY17" s="157">
        <v>0.39345000730496094</v>
      </c>
      <c r="CZ17" s="155">
        <v>0.18188628099674073</v>
      </c>
      <c r="DA17" s="155">
        <v>6.1204273981799763E-2</v>
      </c>
      <c r="DB17" s="155">
        <v>0.3634594356110642</v>
      </c>
      <c r="DC17" s="156">
        <f t="shared" si="5"/>
        <v>0.42466370959286398</v>
      </c>
      <c r="DD17" s="32"/>
      <c r="DE17" s="165"/>
      <c r="DF17" s="42"/>
      <c r="DG17" s="32"/>
      <c r="DH17" s="32"/>
      <c r="DI17" s="32"/>
      <c r="DJ17" s="32"/>
      <c r="DK17" s="32"/>
      <c r="DL17" s="32"/>
      <c r="DM17" s="33"/>
      <c r="DV17" s="42"/>
      <c r="DW17" s="32"/>
      <c r="DX17" s="32"/>
      <c r="DY17" s="32"/>
      <c r="DZ17" s="32"/>
      <c r="EA17" s="32"/>
      <c r="EB17" s="32"/>
      <c r="EC17" s="33"/>
      <c r="EL17" s="42"/>
      <c r="EM17" s="32"/>
      <c r="EN17" s="32"/>
      <c r="EO17" s="32"/>
      <c r="EP17" s="32"/>
      <c r="EQ17" s="32"/>
      <c r="ER17" s="32"/>
      <c r="ES17" s="33"/>
      <c r="ET17" s="42"/>
      <c r="EU17" s="32"/>
      <c r="EV17" s="32"/>
      <c r="EW17" s="32"/>
      <c r="EX17" s="32"/>
      <c r="EY17" s="32"/>
      <c r="EZ17" s="32"/>
      <c r="FA17" s="33"/>
      <c r="FB17" s="42"/>
      <c r="FC17" s="32"/>
      <c r="FD17" s="32"/>
      <c r="FE17" s="32"/>
      <c r="FF17" s="32"/>
      <c r="FG17" s="32"/>
      <c r="FH17" s="32"/>
      <c r="FI17" s="33"/>
      <c r="FK17" s="152">
        <v>1905</v>
      </c>
      <c r="FL17" s="42"/>
      <c r="FM17" s="32"/>
      <c r="FN17" s="32"/>
      <c r="FO17" s="42"/>
      <c r="FP17" s="32"/>
      <c r="FQ17" s="33"/>
      <c r="FR17" s="32"/>
      <c r="FS17" s="32"/>
      <c r="FT17" s="32"/>
      <c r="FU17" s="42"/>
      <c r="FV17" s="32"/>
      <c r="FW17" s="33"/>
      <c r="FX17" s="32"/>
      <c r="FY17" s="32"/>
      <c r="FZ17" s="33"/>
      <c r="GC17" s="42"/>
      <c r="GD17" s="32"/>
      <c r="GE17" s="32"/>
      <c r="GF17" s="32"/>
      <c r="GG17" s="32"/>
      <c r="GH17" s="32"/>
      <c r="GI17" s="32"/>
      <c r="GJ17" s="33"/>
      <c r="GK17" s="4">
        <v>1905</v>
      </c>
      <c r="GL17" s="152"/>
      <c r="GM17" s="32"/>
      <c r="GN17" s="32"/>
      <c r="GO17" s="32"/>
      <c r="GP17" s="33"/>
      <c r="GQ17" s="32">
        <v>29</v>
      </c>
      <c r="GR17" s="122">
        <v>2.6198136806488037</v>
      </c>
      <c r="GS17" s="117">
        <v>2.0765120983123779</v>
      </c>
      <c r="GT17" s="117">
        <v>1.4017374515533447</v>
      </c>
      <c r="GU17" s="123">
        <v>1.2727397680282593</v>
      </c>
      <c r="GV17" s="122">
        <v>2.5817790018895055</v>
      </c>
      <c r="GW17" s="117">
        <v>1.9519971105202161</v>
      </c>
      <c r="GX17" s="117">
        <v>1.3778710895786468</v>
      </c>
      <c r="GY17" s="123">
        <v>1.2584557530857321</v>
      </c>
      <c r="GZ17" s="122">
        <v>3.044352693514365</v>
      </c>
      <c r="HA17" s="117">
        <v>2.1095850569509764</v>
      </c>
      <c r="HB17" s="117">
        <v>1.4473364424531077</v>
      </c>
      <c r="HC17" s="123">
        <v>1.2941132207529042</v>
      </c>
      <c r="HD17" s="122">
        <v>0.68675935753731576</v>
      </c>
      <c r="HE17" s="117">
        <v>0.93409482931885313</v>
      </c>
      <c r="HF17" s="117">
        <v>0.98648947917795993</v>
      </c>
      <c r="HG17" s="117">
        <v>0.98995644998437882</v>
      </c>
      <c r="HH17" s="42"/>
      <c r="HI17" s="32"/>
      <c r="HJ17" s="32"/>
      <c r="HK17" s="33"/>
      <c r="HM17" s="42">
        <v>29</v>
      </c>
      <c r="HN17" s="117">
        <v>0.95756852410309767</v>
      </c>
      <c r="HO17" s="116">
        <v>0.79649032463416902</v>
      </c>
      <c r="HP17" s="116">
        <v>0.70185995639112997</v>
      </c>
      <c r="HQ17" s="116">
        <v>0.7129888361536052</v>
      </c>
      <c r="HR17" s="116">
        <v>0.76353284752397543</v>
      </c>
      <c r="HS17" s="42">
        <v>29</v>
      </c>
      <c r="HT17" s="117">
        <v>1.0851341762889517</v>
      </c>
      <c r="HU17" s="116">
        <v>0.90271276371333697</v>
      </c>
      <c r="HV17" s="116">
        <v>0.82410871638887362</v>
      </c>
      <c r="HW17" s="116">
        <v>0.84495001566584071</v>
      </c>
      <c r="HX17" s="116">
        <v>0.87016318265040415</v>
      </c>
      <c r="HY17" s="42">
        <v>29</v>
      </c>
      <c r="HZ17" s="117">
        <v>0.42825555059534176</v>
      </c>
      <c r="IA17" s="116">
        <v>0.36481283057621039</v>
      </c>
      <c r="IB17" s="116">
        <v>0.33063324730394344</v>
      </c>
      <c r="IC17" s="116">
        <v>0.32215561987596064</v>
      </c>
      <c r="ID17" s="116">
        <v>0.36187251502475615</v>
      </c>
      <c r="IE17" s="42"/>
      <c r="IF17" s="32"/>
      <c r="IG17" s="32"/>
      <c r="IH17" s="32"/>
      <c r="II17" s="33"/>
      <c r="IJ17" s="42"/>
      <c r="IK17" s="32"/>
      <c r="IL17" s="32"/>
      <c r="IM17" s="32"/>
      <c r="IN17" s="32"/>
      <c r="IO17" s="33"/>
      <c r="IP17" s="42"/>
      <c r="IQ17" s="32"/>
      <c r="IR17" s="32"/>
      <c r="IS17" s="32"/>
      <c r="IT17" s="32"/>
      <c r="IU17" s="33"/>
      <c r="IW17">
        <v>1909</v>
      </c>
      <c r="IY17" s="63">
        <v>0.85404151678085327</v>
      </c>
      <c r="IZ17" s="14"/>
      <c r="JA17" s="13"/>
      <c r="JB17" s="13"/>
      <c r="JC17" s="13">
        <v>0.5637819766998291</v>
      </c>
      <c r="JD17" s="13"/>
      <c r="JE17" s="13"/>
    </row>
    <row r="18" spans="1:265">
      <c r="A18" s="4">
        <v>1906</v>
      </c>
      <c r="B18" s="5"/>
      <c r="C18" s="5"/>
      <c r="D18" s="5"/>
      <c r="E18" s="12"/>
      <c r="F18" s="12"/>
      <c r="G18" s="12"/>
      <c r="H18" s="12"/>
      <c r="I18" s="12"/>
      <c r="J18" s="12"/>
      <c r="K18" s="7"/>
      <c r="L18">
        <v>1906</v>
      </c>
      <c r="M18" s="1"/>
      <c r="N18" s="1"/>
      <c r="O18" s="1"/>
      <c r="Q18" s="14"/>
      <c r="U18" s="1"/>
      <c r="V18" s="18"/>
      <c r="W18" s="18"/>
      <c r="X18" s="18"/>
      <c r="Y18" s="6"/>
      <c r="Z18" s="13"/>
      <c r="AA18" s="4">
        <v>1906</v>
      </c>
      <c r="AO18" s="13"/>
      <c r="AP18" s="13"/>
      <c r="AQ18" s="13"/>
      <c r="AR18" s="13"/>
      <c r="AS18" s="13"/>
      <c r="AT18" s="13"/>
      <c r="AU18" s="215">
        <v>5148.6149406196209</v>
      </c>
      <c r="BE18" s="153" t="s">
        <v>50</v>
      </c>
      <c r="BF18" s="180">
        <v>52306.87657519411</v>
      </c>
      <c r="BG18" s="153"/>
      <c r="BH18" s="154"/>
      <c r="BJ18" s="4">
        <v>1906</v>
      </c>
      <c r="BK18" s="32"/>
      <c r="BL18" s="32"/>
      <c r="BM18" s="32"/>
      <c r="BN18" s="32"/>
      <c r="BO18" s="32"/>
      <c r="BP18" s="32"/>
      <c r="BQ18" s="32"/>
      <c r="BR18" s="32"/>
      <c r="BS18" s="33"/>
      <c r="BT18" s="38"/>
      <c r="BU18" s="30"/>
      <c r="BV18" s="30"/>
      <c r="BW18" s="30"/>
      <c r="BX18" s="30"/>
      <c r="BY18" s="30"/>
      <c r="BZ18" s="30"/>
      <c r="CA18" s="38"/>
      <c r="CB18" s="30"/>
      <c r="CC18" s="30"/>
      <c r="CD18" s="30"/>
      <c r="CE18" s="30"/>
      <c r="CF18" s="30"/>
      <c r="CG18" s="31"/>
      <c r="CH18" s="30"/>
      <c r="CI18" s="81" t="s">
        <v>223</v>
      </c>
      <c r="CJ18" s="157">
        <v>0.27166642906065952</v>
      </c>
      <c r="CK18" s="155">
        <v>0.36163150881144046</v>
      </c>
      <c r="CL18" s="155">
        <v>2.3116232113344747E-2</v>
      </c>
      <c r="CM18" s="155">
        <v>0.34358583085769778</v>
      </c>
      <c r="CN18" s="156">
        <f t="shared" si="2"/>
        <v>0.36670206297104252</v>
      </c>
      <c r="CO18" s="157">
        <v>0.35319580376486509</v>
      </c>
      <c r="CP18" s="155">
        <v>0.2527023293304187</v>
      </c>
      <c r="CQ18" s="155">
        <v>1.6282002955638364E-2</v>
      </c>
      <c r="CR18" s="155">
        <v>0.37781986152224822</v>
      </c>
      <c r="CS18" s="156">
        <f t="shared" si="3"/>
        <v>0.39410186447788659</v>
      </c>
      <c r="CT18" s="157">
        <v>0.18143756756957879</v>
      </c>
      <c r="CU18" s="155">
        <v>0.13113042701626604</v>
      </c>
      <c r="CV18" s="155">
        <v>3.5685524155916915E-2</v>
      </c>
      <c r="CW18" s="155">
        <v>0.65174648561095827</v>
      </c>
      <c r="CX18" s="156">
        <f t="shared" si="4"/>
        <v>0.68743200976687513</v>
      </c>
      <c r="CY18" s="157">
        <v>0.29557981101099429</v>
      </c>
      <c r="CZ18" s="155">
        <v>0.14581666075142138</v>
      </c>
      <c r="DA18" s="155">
        <v>4.9542854615572368E-2</v>
      </c>
      <c r="DB18" s="155">
        <v>0.50906066391743865</v>
      </c>
      <c r="DC18" s="156">
        <f t="shared" si="5"/>
        <v>0.55860351853301105</v>
      </c>
      <c r="DD18" s="32"/>
      <c r="DE18" s="165"/>
      <c r="DF18" s="42"/>
      <c r="DG18" s="32"/>
      <c r="DH18" s="32"/>
      <c r="DI18" s="32"/>
      <c r="DJ18" s="32"/>
      <c r="DK18" s="32"/>
      <c r="DL18" s="32"/>
      <c r="DM18" s="33"/>
      <c r="DV18" s="42"/>
      <c r="DW18" s="32"/>
      <c r="DX18" s="32"/>
      <c r="DY18" s="32"/>
      <c r="DZ18" s="32"/>
      <c r="EA18" s="32"/>
      <c r="EB18" s="32"/>
      <c r="EC18" s="33"/>
      <c r="EL18" s="42"/>
      <c r="EM18" s="32"/>
      <c r="EN18" s="32"/>
      <c r="EO18" s="32"/>
      <c r="EP18" s="32"/>
      <c r="EQ18" s="32"/>
      <c r="ER18" s="32"/>
      <c r="ES18" s="33"/>
      <c r="ET18" s="42"/>
      <c r="EU18" s="32"/>
      <c r="EV18" s="32"/>
      <c r="EW18" s="32"/>
      <c r="EX18" s="32"/>
      <c r="EY18" s="32"/>
      <c r="EZ18" s="32"/>
      <c r="FA18" s="33"/>
      <c r="FB18" s="42"/>
      <c r="FC18" s="32"/>
      <c r="FD18" s="32"/>
      <c r="FE18" s="32"/>
      <c r="FF18" s="32"/>
      <c r="FG18" s="32"/>
      <c r="FH18" s="32"/>
      <c r="FI18" s="33"/>
      <c r="FK18" s="152">
        <v>1906</v>
      </c>
      <c r="FL18" s="42"/>
      <c r="FM18" s="32"/>
      <c r="FN18" s="32"/>
      <c r="FO18" s="42"/>
      <c r="FP18" s="32"/>
      <c r="FQ18" s="33"/>
      <c r="FR18" s="32"/>
      <c r="FS18" s="32"/>
      <c r="FT18" s="32"/>
      <c r="FU18" s="42"/>
      <c r="FV18" s="32"/>
      <c r="FW18" s="33"/>
      <c r="FX18" s="32"/>
      <c r="FY18" s="32"/>
      <c r="FZ18" s="33"/>
      <c r="GC18" s="42"/>
      <c r="GD18" s="32"/>
      <c r="GE18" s="32"/>
      <c r="GF18" s="32"/>
      <c r="GG18" s="32"/>
      <c r="GH18" s="32"/>
      <c r="GI18" s="32"/>
      <c r="GJ18" s="33"/>
      <c r="GK18" s="4">
        <v>1906</v>
      </c>
      <c r="GL18" s="152"/>
      <c r="GM18" s="32"/>
      <c r="GN18" s="32"/>
      <c r="GO18" s="32"/>
      <c r="GP18" s="33"/>
      <c r="GQ18" s="32">
        <v>30</v>
      </c>
      <c r="GR18" s="122">
        <v>2.646589994430542</v>
      </c>
      <c r="GS18" s="117">
        <v>2.0794179439544678</v>
      </c>
      <c r="GT18" s="117">
        <v>1.4424796104431152</v>
      </c>
      <c r="GU18" s="123">
        <v>1.2471797466278076</v>
      </c>
      <c r="GV18" s="122">
        <v>2.7029046692726619</v>
      </c>
      <c r="GW18" s="117">
        <v>1.9831756539517902</v>
      </c>
      <c r="GX18" s="117">
        <v>1.4087680456181078</v>
      </c>
      <c r="GY18" s="123">
        <v>1.2692661834834005</v>
      </c>
      <c r="GZ18" s="122">
        <v>3.2830391782863342</v>
      </c>
      <c r="HA18" s="117">
        <v>2.168976231641901</v>
      </c>
      <c r="HB18" s="117">
        <v>1.4923583618440661</v>
      </c>
      <c r="HC18" s="123">
        <v>1.3116320999203359</v>
      </c>
      <c r="HD18" s="122">
        <v>0.70446963318191314</v>
      </c>
      <c r="HE18" s="117">
        <v>0.93767250113503409</v>
      </c>
      <c r="HF18" s="117">
        <v>0.98353290030454765</v>
      </c>
      <c r="HG18" s="117">
        <v>0.99077055940281233</v>
      </c>
      <c r="HH18" s="42"/>
      <c r="HI18" s="32"/>
      <c r="HJ18" s="32"/>
      <c r="HK18" s="33"/>
      <c r="HM18" s="42">
        <v>30</v>
      </c>
      <c r="HN18" s="117">
        <v>0.99799511389640805</v>
      </c>
      <c r="HO18" s="116">
        <v>0.84605602922058265</v>
      </c>
      <c r="HP18" s="116">
        <v>0.73930400040233013</v>
      </c>
      <c r="HQ18" s="116">
        <v>0.74856546815507041</v>
      </c>
      <c r="HR18" s="116">
        <v>0.79854057957467561</v>
      </c>
      <c r="HS18" s="42">
        <v>30</v>
      </c>
      <c r="HT18" s="117">
        <v>1.1173841926364065</v>
      </c>
      <c r="HU18" s="116">
        <v>0.94846084394449004</v>
      </c>
      <c r="HV18" s="116">
        <v>0.85562873249659177</v>
      </c>
      <c r="HW18" s="116">
        <v>0.87250137656335724</v>
      </c>
      <c r="HX18" s="116">
        <v>0.89896627441098176</v>
      </c>
      <c r="HY18" s="42">
        <v>30</v>
      </c>
      <c r="HZ18" s="117">
        <v>0.4898442556887061</v>
      </c>
      <c r="IA18" s="116">
        <v>0.4135636056980852</v>
      </c>
      <c r="IB18" s="116">
        <v>0.38317416224702983</v>
      </c>
      <c r="IC18" s="116">
        <v>0.37858756903321356</v>
      </c>
      <c r="ID18" s="116">
        <v>0.41428588937016408</v>
      </c>
      <c r="IE18" s="42"/>
      <c r="IF18" s="32"/>
      <c r="IG18" s="32"/>
      <c r="IH18" s="32"/>
      <c r="II18" s="33"/>
      <c r="IJ18" s="42"/>
      <c r="IK18" s="32"/>
      <c r="IL18" s="32"/>
      <c r="IM18" s="32"/>
      <c r="IN18" s="32"/>
      <c r="IO18" s="33"/>
      <c r="IP18" s="42"/>
      <c r="IQ18" s="32"/>
      <c r="IR18" s="32"/>
      <c r="IS18" s="32"/>
      <c r="IT18" s="32"/>
      <c r="IU18" s="33"/>
      <c r="IW18">
        <v>1910</v>
      </c>
      <c r="IX18" s="63">
        <v>0.94544820880538727</v>
      </c>
      <c r="IY18" s="63">
        <v>0.84718191623687744</v>
      </c>
      <c r="IZ18" s="14">
        <v>0.51516216993331909</v>
      </c>
      <c r="JA18" s="13">
        <v>0.28909875553132924</v>
      </c>
      <c r="JB18" s="13">
        <v>0.63009900254557949</v>
      </c>
      <c r="JC18" s="13">
        <v>0.54006880521774292</v>
      </c>
      <c r="JD18" s="13">
        <v>0.22736847400665283</v>
      </c>
      <c r="JE18" s="13">
        <v>8.2133547080799452E-2</v>
      </c>
    </row>
    <row r="19" spans="1:265" ht="15" thickBot="1">
      <c r="A19" s="4">
        <v>1907</v>
      </c>
      <c r="B19" s="5"/>
      <c r="C19" s="5"/>
      <c r="D19" s="5"/>
      <c r="E19" s="12"/>
      <c r="F19" s="12"/>
      <c r="G19" s="12"/>
      <c r="H19" s="12"/>
      <c r="I19" s="12"/>
      <c r="J19" s="12"/>
      <c r="K19" s="7"/>
      <c r="L19">
        <v>1907</v>
      </c>
      <c r="M19" s="1"/>
      <c r="N19" s="1"/>
      <c r="O19" s="1"/>
      <c r="Q19" s="14"/>
      <c r="U19" s="1"/>
      <c r="V19" s="18"/>
      <c r="W19" s="18"/>
      <c r="X19" s="18"/>
      <c r="Y19" s="6"/>
      <c r="Z19" s="13"/>
      <c r="AA19" s="4">
        <v>1907</v>
      </c>
      <c r="AO19" s="13"/>
      <c r="AP19" s="13"/>
      <c r="AQ19" s="13"/>
      <c r="AR19" s="13"/>
      <c r="AS19" s="13"/>
      <c r="AT19" s="13"/>
      <c r="AU19" s="215">
        <v>5656.814347402601</v>
      </c>
      <c r="BE19" s="153" t="s">
        <v>42</v>
      </c>
      <c r="BF19" s="180">
        <v>61707.408369268756</v>
      </c>
      <c r="BG19" s="153"/>
      <c r="BH19" s="154"/>
      <c r="BJ19" s="4">
        <v>1907</v>
      </c>
      <c r="BK19" s="32"/>
      <c r="BL19" s="32"/>
      <c r="BM19" s="32"/>
      <c r="BN19" s="32"/>
      <c r="BO19" s="32"/>
      <c r="BP19" s="32"/>
      <c r="BQ19" s="32"/>
      <c r="BR19" s="32"/>
      <c r="BS19" s="33"/>
      <c r="BT19" s="38"/>
      <c r="BU19" s="30"/>
      <c r="BV19" s="30"/>
      <c r="BW19" s="30"/>
      <c r="BX19" s="30"/>
      <c r="BY19" s="30"/>
      <c r="BZ19" s="30"/>
      <c r="CA19" s="38"/>
      <c r="CB19" s="30"/>
      <c r="CC19" s="30"/>
      <c r="CD19" s="30"/>
      <c r="CE19" s="30"/>
      <c r="CF19" s="30"/>
      <c r="CG19" s="31"/>
      <c r="CH19" s="30"/>
      <c r="CI19" s="81" t="s">
        <v>44</v>
      </c>
      <c r="CJ19" s="158">
        <v>0.1411920068829032</v>
      </c>
      <c r="CK19" s="159">
        <v>0.17023557119038482</v>
      </c>
      <c r="CL19" s="159">
        <v>1.1456183460521642E-2</v>
      </c>
      <c r="CM19" s="159">
        <v>0.67711623892339201</v>
      </c>
      <c r="CN19" s="160">
        <f t="shared" si="2"/>
        <v>0.6885724223839137</v>
      </c>
      <c r="CO19" s="158">
        <v>0.22566904744113578</v>
      </c>
      <c r="CP19" s="159">
        <v>0.10680003859571137</v>
      </c>
      <c r="CQ19" s="159">
        <v>8.4494694640879463E-3</v>
      </c>
      <c r="CR19" s="159">
        <v>0.65908143431898347</v>
      </c>
      <c r="CS19" s="160">
        <f t="shared" si="3"/>
        <v>0.66753090378307145</v>
      </c>
      <c r="CT19" s="158">
        <v>8.7753307226209984E-2</v>
      </c>
      <c r="CU19" s="159">
        <v>4.5047298941254407E-2</v>
      </c>
      <c r="CV19" s="159">
        <v>1.4504922868163768E-2</v>
      </c>
      <c r="CW19" s="159">
        <v>0.85269446609603228</v>
      </c>
      <c r="CX19" s="160">
        <f t="shared" si="4"/>
        <v>0.86719938896419602</v>
      </c>
      <c r="CY19" s="158">
        <v>0.16975929950281349</v>
      </c>
      <c r="CZ19" s="159">
        <v>7.399785638613593E-2</v>
      </c>
      <c r="DA19" s="159">
        <v>2.4543608292729009E-2</v>
      </c>
      <c r="DB19" s="159">
        <v>0.73169923185797414</v>
      </c>
      <c r="DC19" s="160">
        <f t="shared" si="5"/>
        <v>0.7562428401507032</v>
      </c>
      <c r="DD19" s="32"/>
      <c r="DE19" s="165"/>
      <c r="DF19" s="42"/>
      <c r="DG19" s="32"/>
      <c r="DH19" s="32"/>
      <c r="DI19" s="32"/>
      <c r="DJ19" s="32"/>
      <c r="DK19" s="32"/>
      <c r="DL19" s="32"/>
      <c r="DM19" s="33"/>
      <c r="DV19" s="42"/>
      <c r="DW19" s="32"/>
      <c r="DX19" s="32"/>
      <c r="DY19" s="32"/>
      <c r="DZ19" s="32"/>
      <c r="EA19" s="32"/>
      <c r="EB19" s="32"/>
      <c r="EC19" s="33"/>
      <c r="EL19" s="42"/>
      <c r="EM19" s="32"/>
      <c r="EN19" s="32"/>
      <c r="EO19" s="32"/>
      <c r="EP19" s="32"/>
      <c r="EQ19" s="32"/>
      <c r="ER19" s="32"/>
      <c r="ES19" s="33"/>
      <c r="ET19" s="42"/>
      <c r="EU19" s="32"/>
      <c r="EV19" s="32"/>
      <c r="EW19" s="32"/>
      <c r="EX19" s="32"/>
      <c r="EY19" s="32"/>
      <c r="EZ19" s="32"/>
      <c r="FA19" s="33"/>
      <c r="FB19" s="42"/>
      <c r="FC19" s="32"/>
      <c r="FD19" s="32"/>
      <c r="FE19" s="32"/>
      <c r="FF19" s="32"/>
      <c r="FG19" s="32"/>
      <c r="FH19" s="32"/>
      <c r="FI19" s="33"/>
      <c r="FK19" s="152">
        <v>1907</v>
      </c>
      <c r="FL19" s="42"/>
      <c r="FM19" s="32"/>
      <c r="FN19" s="32"/>
      <c r="FO19" s="42"/>
      <c r="FP19" s="32"/>
      <c r="FQ19" s="33"/>
      <c r="FR19" s="32"/>
      <c r="FS19" s="32"/>
      <c r="FT19" s="32"/>
      <c r="FU19" s="42"/>
      <c r="FV19" s="32"/>
      <c r="FW19" s="33"/>
      <c r="FX19" s="32"/>
      <c r="FY19" s="32"/>
      <c r="FZ19" s="33"/>
      <c r="GC19" s="42"/>
      <c r="GD19" s="32"/>
      <c r="GE19" s="32"/>
      <c r="GF19" s="32"/>
      <c r="GG19" s="32"/>
      <c r="GH19" s="32"/>
      <c r="GI19" s="32"/>
      <c r="GJ19" s="33"/>
      <c r="GK19" s="4">
        <v>1907</v>
      </c>
      <c r="GL19" s="152"/>
      <c r="GM19" s="32"/>
      <c r="GN19" s="32"/>
      <c r="GO19" s="32"/>
      <c r="GP19" s="33"/>
      <c r="GQ19" s="32">
        <v>31</v>
      </c>
      <c r="GR19" s="122">
        <v>3.0721311569213867</v>
      </c>
      <c r="GS19" s="117">
        <v>2.3124020099639893</v>
      </c>
      <c r="GT19" s="117">
        <v>1.4844286441802979</v>
      </c>
      <c r="GU19" s="123">
        <v>1.2679657936096191</v>
      </c>
      <c r="GV19" s="122">
        <v>2.7957974286794158</v>
      </c>
      <c r="GW19" s="117">
        <v>2.0142871661819077</v>
      </c>
      <c r="GX19" s="117">
        <v>1.4385406080697389</v>
      </c>
      <c r="GY19" s="123">
        <v>1.2811727675619331</v>
      </c>
      <c r="GZ19" s="122">
        <v>3.4802756043701111</v>
      </c>
      <c r="HA19" s="117">
        <v>2.2291901418441658</v>
      </c>
      <c r="HB19" s="117">
        <v>1.5372942045223548</v>
      </c>
      <c r="HC19" s="123">
        <v>1.3287280060130384</v>
      </c>
      <c r="HD19" s="122">
        <v>0.72899798255548243</v>
      </c>
      <c r="HE19" s="117">
        <v>0.94255026949543053</v>
      </c>
      <c r="HF19" s="117">
        <v>0.98293441711175078</v>
      </c>
      <c r="HG19" s="117">
        <v>0.99214910121494237</v>
      </c>
      <c r="HH19" s="42"/>
      <c r="HI19" s="32"/>
      <c r="HJ19" s="32"/>
      <c r="HK19" s="33"/>
      <c r="HM19" s="42">
        <v>31</v>
      </c>
      <c r="HN19" s="117">
        <v>1.025611663654491</v>
      </c>
      <c r="HO19" s="116">
        <v>0.89001361856503292</v>
      </c>
      <c r="HP19" s="116">
        <v>0.77598787455940477</v>
      </c>
      <c r="HQ19" s="116">
        <v>0.78324322203926122</v>
      </c>
      <c r="HR19" s="116">
        <v>0.82923074415034315</v>
      </c>
      <c r="HS19" s="42">
        <v>31</v>
      </c>
      <c r="HT19" s="117">
        <v>1.1323358109862425</v>
      </c>
      <c r="HU19" s="116">
        <v>0.98910410339343946</v>
      </c>
      <c r="HV19" s="116">
        <v>0.88468523074678951</v>
      </c>
      <c r="HW19" s="116">
        <v>0.8978558641138713</v>
      </c>
      <c r="HX19" s="116">
        <v>0.92310209577086755</v>
      </c>
      <c r="HY19" s="42">
        <v>31</v>
      </c>
      <c r="HZ19" s="117">
        <v>0.54979663167939441</v>
      </c>
      <c r="IA19" s="116">
        <v>0.46181637810720944</v>
      </c>
      <c r="IB19" s="116">
        <v>0.43751814744119943</v>
      </c>
      <c r="IC19" s="116">
        <v>0.43864878765264309</v>
      </c>
      <c r="ID19" s="116">
        <v>0.4697726630718338</v>
      </c>
      <c r="IE19" s="42"/>
      <c r="IF19" s="32"/>
      <c r="IG19" s="32"/>
      <c r="IH19" s="32"/>
      <c r="II19" s="33"/>
      <c r="IJ19" s="42"/>
      <c r="IK19" s="32"/>
      <c r="IL19" s="32"/>
      <c r="IM19" s="32"/>
      <c r="IN19" s="32"/>
      <c r="IO19" s="33"/>
      <c r="IP19" s="42"/>
      <c r="IQ19" s="32"/>
      <c r="IR19" s="32"/>
      <c r="IS19" s="32"/>
      <c r="IT19" s="32"/>
      <c r="IU19" s="33"/>
      <c r="IW19">
        <v>1911</v>
      </c>
      <c r="IY19" s="63">
        <v>0.85917222499847412</v>
      </c>
      <c r="IZ19" s="14"/>
      <c r="JA19" s="13"/>
      <c r="JB19" s="13"/>
      <c r="JC19" s="13">
        <v>0.57086378335952759</v>
      </c>
      <c r="JD19" s="13"/>
      <c r="JE19" s="13"/>
    </row>
    <row r="20" spans="1:265">
      <c r="A20" s="4">
        <v>1908</v>
      </c>
      <c r="B20" s="5"/>
      <c r="C20" s="5"/>
      <c r="D20" s="5"/>
      <c r="E20" s="12"/>
      <c r="F20" s="12"/>
      <c r="G20" s="12"/>
      <c r="H20" s="12"/>
      <c r="I20" s="12"/>
      <c r="J20" s="12"/>
      <c r="K20" s="7"/>
      <c r="L20">
        <v>1908</v>
      </c>
      <c r="M20" s="1"/>
      <c r="N20" s="1"/>
      <c r="O20" s="1"/>
      <c r="Q20" s="14"/>
      <c r="U20" s="1"/>
      <c r="V20" s="18"/>
      <c r="W20" s="18"/>
      <c r="X20" s="18"/>
      <c r="Y20" s="6"/>
      <c r="Z20" s="13"/>
      <c r="AA20" s="4">
        <v>1908</v>
      </c>
      <c r="AO20" s="13"/>
      <c r="AP20" s="13"/>
      <c r="AQ20" s="13"/>
      <c r="AR20" s="13"/>
      <c r="AS20" s="13"/>
      <c r="AT20" s="13"/>
      <c r="AU20" s="215">
        <v>5467.4426371218078</v>
      </c>
      <c r="BE20" s="153" t="s">
        <v>45</v>
      </c>
      <c r="BF20" s="180">
        <v>77206.510021965034</v>
      </c>
      <c r="BG20" s="153"/>
      <c r="BH20" s="154"/>
      <c r="BJ20" s="4">
        <v>1908</v>
      </c>
      <c r="BK20" s="32"/>
      <c r="BL20" s="32"/>
      <c r="BM20" s="32"/>
      <c r="BN20" s="32"/>
      <c r="BO20" s="32"/>
      <c r="BP20" s="32"/>
      <c r="BQ20" s="32"/>
      <c r="BR20" s="32"/>
      <c r="BS20" s="33"/>
      <c r="BT20" s="38"/>
      <c r="BU20" s="30"/>
      <c r="BV20" s="30"/>
      <c r="BW20" s="30"/>
      <c r="BX20" s="30"/>
      <c r="BY20" s="30"/>
      <c r="BZ20" s="30"/>
      <c r="CA20" s="38"/>
      <c r="CB20" s="30"/>
      <c r="CC20" s="30"/>
      <c r="CD20" s="30"/>
      <c r="CE20" s="30"/>
      <c r="CF20" s="30"/>
      <c r="CG20" s="31"/>
      <c r="CH20" s="30"/>
      <c r="CI20" s="81"/>
      <c r="CJ20" s="32"/>
      <c r="CK20" s="32"/>
      <c r="CL20" s="32"/>
      <c r="CM20" s="32"/>
      <c r="CN20" s="32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2"/>
      <c r="DE20" s="165"/>
      <c r="DF20" s="42"/>
      <c r="DG20" s="32"/>
      <c r="DH20" s="32"/>
      <c r="DI20" s="32"/>
      <c r="DJ20" s="32"/>
      <c r="DK20" s="32"/>
      <c r="DL20" s="32"/>
      <c r="DM20" s="33"/>
      <c r="DV20" s="42"/>
      <c r="DW20" s="32"/>
      <c r="DX20" s="32"/>
      <c r="DY20" s="32"/>
      <c r="DZ20" s="32"/>
      <c r="EA20" s="32"/>
      <c r="EB20" s="32"/>
      <c r="EC20" s="33"/>
      <c r="EL20" s="42"/>
      <c r="EM20" s="32"/>
      <c r="EN20" s="32"/>
      <c r="EO20" s="32"/>
      <c r="EP20" s="32"/>
      <c r="EQ20" s="32"/>
      <c r="ER20" s="32"/>
      <c r="ES20" s="33"/>
      <c r="ET20" s="42"/>
      <c r="EU20" s="32"/>
      <c r="EV20" s="32"/>
      <c r="EW20" s="32"/>
      <c r="EX20" s="32"/>
      <c r="EY20" s="32"/>
      <c r="EZ20" s="32"/>
      <c r="FA20" s="33"/>
      <c r="FB20" s="42"/>
      <c r="FC20" s="32"/>
      <c r="FD20" s="32"/>
      <c r="FE20" s="32"/>
      <c r="FF20" s="32"/>
      <c r="FG20" s="32"/>
      <c r="FH20" s="32"/>
      <c r="FI20" s="33"/>
      <c r="FK20" s="152">
        <v>1908</v>
      </c>
      <c r="FL20" s="42"/>
      <c r="FM20" s="32"/>
      <c r="FN20" s="32"/>
      <c r="FO20" s="42"/>
      <c r="FP20" s="32"/>
      <c r="FQ20" s="33"/>
      <c r="FR20" s="32"/>
      <c r="FS20" s="32"/>
      <c r="FT20" s="32"/>
      <c r="FU20" s="42"/>
      <c r="FV20" s="32"/>
      <c r="FW20" s="33"/>
      <c r="FX20" s="32"/>
      <c r="FY20" s="32"/>
      <c r="FZ20" s="33"/>
      <c r="GC20" s="42"/>
      <c r="GD20" s="32"/>
      <c r="GE20" s="32"/>
      <c r="GF20" s="32"/>
      <c r="GG20" s="32"/>
      <c r="GH20" s="32"/>
      <c r="GI20" s="32"/>
      <c r="GJ20" s="33"/>
      <c r="GK20" s="4">
        <v>1908</v>
      </c>
      <c r="GL20" s="152"/>
      <c r="GM20" s="32"/>
      <c r="GN20" s="32"/>
      <c r="GO20" s="32"/>
      <c r="GP20" s="33"/>
      <c r="GQ20" s="32">
        <v>32</v>
      </c>
      <c r="GR20" s="122">
        <v>2.8289997577667236</v>
      </c>
      <c r="GS20" s="117">
        <v>2.1297273635864258</v>
      </c>
      <c r="GT20" s="117">
        <v>1.4658082723617554</v>
      </c>
      <c r="GU20" s="123">
        <v>1.2951089143753052</v>
      </c>
      <c r="GV20" s="122">
        <v>2.8633142390641693</v>
      </c>
      <c r="GW20" s="117">
        <v>2.0493160646444295</v>
      </c>
      <c r="GX20" s="117">
        <v>1.4643248363032975</v>
      </c>
      <c r="GY20" s="123">
        <v>1.294729350276782</v>
      </c>
      <c r="GZ20" s="122">
        <v>3.6339443514285206</v>
      </c>
      <c r="HA20" s="117">
        <v>2.2761353158745758</v>
      </c>
      <c r="HB20" s="117">
        <v>1.5787750294707765</v>
      </c>
      <c r="HC20" s="123">
        <v>1.3458739307804193</v>
      </c>
      <c r="HD20" s="122">
        <v>0.76399845459048721</v>
      </c>
      <c r="HE20" s="117">
        <v>0.94624229272286031</v>
      </c>
      <c r="HF20" s="117">
        <v>0.98739160816274218</v>
      </c>
      <c r="HG20" s="117">
        <v>0.99436365501587931</v>
      </c>
      <c r="HH20" s="42"/>
      <c r="HI20" s="32"/>
      <c r="HJ20" s="32"/>
      <c r="HK20" s="33"/>
      <c r="HM20" s="42">
        <v>32</v>
      </c>
      <c r="HN20" s="117">
        <v>1.0428483895339389</v>
      </c>
      <c r="HO20" s="116">
        <v>0.93099748204547672</v>
      </c>
      <c r="HP20" s="116">
        <v>0.812389786667845</v>
      </c>
      <c r="HQ20" s="116">
        <v>0.81798330711116196</v>
      </c>
      <c r="HR20" s="116">
        <v>0.86065614913632016</v>
      </c>
      <c r="HS20" s="42">
        <v>32</v>
      </c>
      <c r="HT20" s="117">
        <v>1.1386966720065783</v>
      </c>
      <c r="HU20" s="116">
        <v>1.0250182747386192</v>
      </c>
      <c r="HV20" s="116">
        <v>0.91373428550177338</v>
      </c>
      <c r="HW20" s="116">
        <v>0.92310416199900658</v>
      </c>
      <c r="HX20" s="116">
        <v>0.94679010733316205</v>
      </c>
      <c r="HY20" s="42">
        <v>32</v>
      </c>
      <c r="HZ20" s="117">
        <v>0.60842110023009732</v>
      </c>
      <c r="IA20" s="116">
        <v>0.51041271837366731</v>
      </c>
      <c r="IB20" s="116">
        <v>0.49405009230442493</v>
      </c>
      <c r="IC20" s="116">
        <v>0.50098132935918105</v>
      </c>
      <c r="ID20" s="116">
        <v>0.52258900902235295</v>
      </c>
      <c r="IE20" s="42"/>
      <c r="IF20" s="32"/>
      <c r="IG20" s="32"/>
      <c r="IH20" s="32"/>
      <c r="II20" s="33"/>
      <c r="IJ20" s="42"/>
      <c r="IK20" s="32"/>
      <c r="IL20" s="32"/>
      <c r="IM20" s="32"/>
      <c r="IN20" s="32"/>
      <c r="IO20" s="33"/>
      <c r="IP20" s="42"/>
      <c r="IQ20" s="32"/>
      <c r="IR20" s="32"/>
      <c r="IS20" s="32"/>
      <c r="IT20" s="32"/>
      <c r="IU20" s="33"/>
      <c r="IW20">
        <v>1912</v>
      </c>
      <c r="IY20" s="63">
        <v>0.85663759708404541</v>
      </c>
      <c r="IZ20" s="14"/>
      <c r="JA20" s="13"/>
      <c r="JB20" s="13"/>
      <c r="JC20" s="13">
        <v>0.56741398572921753</v>
      </c>
      <c r="JD20" s="13"/>
      <c r="JE20" s="13"/>
    </row>
    <row r="21" spans="1:265">
      <c r="A21" s="4">
        <v>1909</v>
      </c>
      <c r="B21" s="5"/>
      <c r="C21" s="5"/>
      <c r="D21" s="5"/>
      <c r="E21" s="12"/>
      <c r="F21" s="12"/>
      <c r="G21" s="12"/>
      <c r="H21" s="12"/>
      <c r="I21" s="12"/>
      <c r="J21" s="12"/>
      <c r="K21" s="7"/>
      <c r="L21">
        <v>1909</v>
      </c>
      <c r="M21" s="1"/>
      <c r="N21" s="1"/>
      <c r="O21" s="1"/>
      <c r="Q21" s="14"/>
      <c r="U21" s="1"/>
      <c r="V21" s="18"/>
      <c r="W21" s="18"/>
      <c r="X21" s="18"/>
      <c r="Y21" s="6"/>
      <c r="Z21" s="13"/>
      <c r="AA21" s="4">
        <v>1909</v>
      </c>
      <c r="AO21" s="13"/>
      <c r="AP21" s="13"/>
      <c r="AQ21" s="13"/>
      <c r="AR21" s="13"/>
      <c r="AS21" s="13"/>
      <c r="AT21" s="13"/>
      <c r="AU21" s="215">
        <v>5699.0432696214475</v>
      </c>
      <c r="BE21" s="153" t="s">
        <v>43</v>
      </c>
      <c r="BF21" s="180">
        <v>155579.43195814191</v>
      </c>
      <c r="BG21" s="153"/>
      <c r="BH21" s="154"/>
      <c r="BJ21" s="4">
        <v>1909</v>
      </c>
      <c r="BK21" s="32"/>
      <c r="BL21" s="32"/>
      <c r="BM21" s="32"/>
      <c r="BN21" s="32"/>
      <c r="BO21" s="32"/>
      <c r="BP21" s="32"/>
      <c r="BQ21" s="32"/>
      <c r="BR21" s="32"/>
      <c r="BS21" s="33"/>
      <c r="BT21" s="38"/>
      <c r="BU21" s="30"/>
      <c r="BV21" s="30"/>
      <c r="BW21" s="30"/>
      <c r="BX21" s="30"/>
      <c r="BY21" s="30"/>
      <c r="BZ21" s="30"/>
      <c r="CA21" s="38"/>
      <c r="CB21" s="30"/>
      <c r="CC21" s="30"/>
      <c r="CD21" s="30"/>
      <c r="CE21" s="30"/>
      <c r="CF21" s="30"/>
      <c r="CG21" s="31"/>
      <c r="CH21" s="30"/>
      <c r="CI21" s="81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165"/>
      <c r="DF21" s="42"/>
      <c r="DG21" s="32"/>
      <c r="DH21" s="32"/>
      <c r="DI21" s="32"/>
      <c r="DJ21" s="32"/>
      <c r="DK21" s="32"/>
      <c r="DL21" s="32"/>
      <c r="DM21" s="33"/>
      <c r="DV21" s="42"/>
      <c r="DW21" s="32"/>
      <c r="DX21" s="32"/>
      <c r="DY21" s="32"/>
      <c r="DZ21" s="32"/>
      <c r="EA21" s="32"/>
      <c r="EB21" s="32"/>
      <c r="EC21" s="33"/>
      <c r="EL21" s="42"/>
      <c r="EM21" s="32"/>
      <c r="EN21" s="32"/>
      <c r="EO21" s="32"/>
      <c r="EP21" s="32"/>
      <c r="EQ21" s="32"/>
      <c r="ER21" s="32"/>
      <c r="ES21" s="33"/>
      <c r="ET21" s="42"/>
      <c r="EU21" s="32"/>
      <c r="EV21" s="32"/>
      <c r="EW21" s="32"/>
      <c r="EX21" s="32"/>
      <c r="EY21" s="32"/>
      <c r="EZ21" s="32"/>
      <c r="FA21" s="33"/>
      <c r="FB21" s="42"/>
      <c r="FC21" s="32"/>
      <c r="FD21" s="32"/>
      <c r="FE21" s="32"/>
      <c r="FF21" s="32"/>
      <c r="FG21" s="32"/>
      <c r="FH21" s="32"/>
      <c r="FI21" s="33"/>
      <c r="FK21" s="152">
        <v>1909</v>
      </c>
      <c r="FL21" s="42"/>
      <c r="FM21" s="32"/>
      <c r="FN21" s="32"/>
      <c r="FO21" s="42"/>
      <c r="FP21" s="32"/>
      <c r="FQ21" s="33"/>
      <c r="FR21" s="32"/>
      <c r="FS21" s="32"/>
      <c r="FT21" s="32"/>
      <c r="FU21" s="42"/>
      <c r="FV21" s="32"/>
      <c r="FW21" s="33"/>
      <c r="FX21" s="32"/>
      <c r="FY21" s="32"/>
      <c r="FZ21" s="33"/>
      <c r="GC21" s="42"/>
      <c r="GD21" s="32"/>
      <c r="GE21" s="32"/>
      <c r="GF21" s="32"/>
      <c r="GG21" s="32"/>
      <c r="GH21" s="32"/>
      <c r="GI21" s="32"/>
      <c r="GJ21" s="33"/>
      <c r="GK21" s="4">
        <v>1909</v>
      </c>
      <c r="GL21" s="152"/>
      <c r="GM21" s="32"/>
      <c r="GN21" s="32"/>
      <c r="GO21" s="32"/>
      <c r="GP21" s="33"/>
      <c r="GQ21" s="32">
        <v>33</v>
      </c>
      <c r="GR21" s="122">
        <v>2.8852384090423584</v>
      </c>
      <c r="GS21" s="117">
        <v>1.8663103580474854</v>
      </c>
      <c r="GT21" s="117">
        <v>1.4537509679794312</v>
      </c>
      <c r="GU21" s="123">
        <v>1.329805850982666</v>
      </c>
      <c r="GV21" s="122">
        <v>2.9138281865752069</v>
      </c>
      <c r="GW21" s="117">
        <v>2.0769009462621599</v>
      </c>
      <c r="GX21" s="117">
        <v>1.4859356586799546</v>
      </c>
      <c r="GY21" s="123">
        <v>1.3083526190819137</v>
      </c>
      <c r="GZ21" s="122">
        <v>3.7420312802610534</v>
      </c>
      <c r="HA21" s="117">
        <v>2.3049917936108062</v>
      </c>
      <c r="HB21" s="117">
        <v>1.6151910466060502</v>
      </c>
      <c r="HC21" s="123">
        <v>1.3634389458562453</v>
      </c>
      <c r="HD21" s="122">
        <v>0.79806613654811165</v>
      </c>
      <c r="HE21" s="117">
        <v>0.94941756430363766</v>
      </c>
      <c r="HF21" s="117">
        <v>0.99482708108969142</v>
      </c>
      <c r="HG21" s="117">
        <v>0.99767642525228206</v>
      </c>
      <c r="HH21" s="42"/>
      <c r="HI21" s="32"/>
      <c r="HJ21" s="32"/>
      <c r="HK21" s="33"/>
      <c r="HM21" s="42">
        <v>33</v>
      </c>
      <c r="HN21" s="117">
        <v>1.0549954830896688</v>
      </c>
      <c r="HO21" s="116">
        <v>0.9703286460884929</v>
      </c>
      <c r="HP21" s="116">
        <v>0.8461636914868641</v>
      </c>
      <c r="HQ21" s="116">
        <v>0.85241394406843052</v>
      </c>
      <c r="HR21" s="116">
        <v>0.88943132741592135</v>
      </c>
      <c r="HS21" s="42">
        <v>33</v>
      </c>
      <c r="HT21" s="117">
        <v>1.1429585656833121</v>
      </c>
      <c r="HU21" s="116">
        <v>1.0605831879509429</v>
      </c>
      <c r="HV21" s="116">
        <v>0.94109883770756564</v>
      </c>
      <c r="HW21" s="116">
        <v>0.94755170861122717</v>
      </c>
      <c r="HX21" s="116">
        <v>0.96877750854946698</v>
      </c>
      <c r="HY21" s="42">
        <v>33</v>
      </c>
      <c r="HZ21" s="117">
        <v>0.66279250943805279</v>
      </c>
      <c r="IA21" s="116">
        <v>0.56004914038741782</v>
      </c>
      <c r="IB21" s="116">
        <v>0.55051395251157842</v>
      </c>
      <c r="IC21" s="116">
        <v>0.56531302642373826</v>
      </c>
      <c r="ID21" s="116">
        <v>0.57469275258842001</v>
      </c>
      <c r="IE21" s="42"/>
      <c r="IF21" s="32"/>
      <c r="IG21" s="32"/>
      <c r="IH21" s="32"/>
      <c r="II21" s="33"/>
      <c r="IJ21" s="42"/>
      <c r="IK21" s="32"/>
      <c r="IL21" s="32"/>
      <c r="IM21" s="32"/>
      <c r="IN21" s="32"/>
      <c r="IO21" s="33"/>
      <c r="IP21" s="42"/>
      <c r="IQ21" s="32"/>
      <c r="IR21" s="32"/>
      <c r="IS21" s="32"/>
      <c r="IT21" s="32"/>
      <c r="IU21" s="33"/>
      <c r="IW21">
        <v>1913</v>
      </c>
      <c r="IY21" s="63">
        <v>0.84896749258041382</v>
      </c>
      <c r="IZ21" s="14"/>
      <c r="JA21" s="13"/>
      <c r="JB21" s="13"/>
      <c r="JC21" s="13">
        <v>0.54577279090881348</v>
      </c>
      <c r="JD21" s="13"/>
      <c r="JE21" s="13"/>
    </row>
    <row r="22" spans="1:265">
      <c r="A22" s="4">
        <v>1910</v>
      </c>
      <c r="B22" s="5"/>
      <c r="C22" s="5"/>
      <c r="D22" s="5"/>
      <c r="E22" s="12"/>
      <c r="F22" s="12"/>
      <c r="G22" s="12"/>
      <c r="H22" s="12"/>
      <c r="I22" s="12"/>
      <c r="J22" s="12"/>
      <c r="K22" s="7"/>
      <c r="L22">
        <v>1910</v>
      </c>
      <c r="M22" s="1"/>
      <c r="N22" s="1"/>
      <c r="O22" s="1"/>
      <c r="Q22" s="14"/>
      <c r="U22" s="1"/>
      <c r="V22" s="18"/>
      <c r="W22" s="18"/>
      <c r="X22" s="18"/>
      <c r="Y22" s="6"/>
      <c r="Z22" s="13"/>
      <c r="AA22" s="4">
        <v>1910</v>
      </c>
      <c r="AO22" s="13">
        <v>0.1425807774066925</v>
      </c>
      <c r="AP22" s="13">
        <v>0.3422570526599884</v>
      </c>
      <c r="AQ22" s="13">
        <v>0.51516216993331909</v>
      </c>
      <c r="AR22" s="13">
        <v>0.22736847400665283</v>
      </c>
      <c r="AS22" s="13">
        <f t="shared" ref="AS22:AS76" si="6">AQ22-AR22</f>
        <v>0.28779369592666626</v>
      </c>
      <c r="AT22" s="13">
        <v>0.10741913318634033</v>
      </c>
      <c r="AU22" s="215">
        <v>5481.4644804782256</v>
      </c>
      <c r="BE22" s="153" t="s">
        <v>48</v>
      </c>
      <c r="BF22" s="180">
        <v>293515.28935928439</v>
      </c>
      <c r="BG22" s="153"/>
      <c r="BH22" s="154"/>
      <c r="BJ22" s="4">
        <v>1910</v>
      </c>
      <c r="BK22" s="32"/>
      <c r="BL22" s="32"/>
      <c r="BM22" s="32"/>
      <c r="BN22" s="32"/>
      <c r="BO22" s="32"/>
      <c r="BP22" s="32"/>
      <c r="BQ22" s="32"/>
      <c r="BR22" s="32"/>
      <c r="BS22" s="33"/>
      <c r="BT22" s="38"/>
      <c r="BU22" s="30"/>
      <c r="BV22" s="30"/>
      <c r="BW22" s="30"/>
      <c r="BX22" s="30"/>
      <c r="BY22" s="30"/>
      <c r="BZ22" s="30"/>
      <c r="CA22" s="38"/>
      <c r="CB22" s="30"/>
      <c r="CC22" s="30"/>
      <c r="CD22" s="30"/>
      <c r="CE22" s="30"/>
      <c r="CF22" s="30"/>
      <c r="CG22" s="31"/>
      <c r="CH22" s="30"/>
      <c r="CI22" s="81"/>
      <c r="DE22" s="165"/>
      <c r="DF22" s="42"/>
      <c r="DG22" s="32"/>
      <c r="DH22" s="32"/>
      <c r="DI22" s="32"/>
      <c r="DJ22" s="32"/>
      <c r="DK22" s="32"/>
      <c r="DL22" s="32"/>
      <c r="DM22" s="33"/>
      <c r="DV22" s="42"/>
      <c r="DW22" s="32"/>
      <c r="DX22" s="32"/>
      <c r="DY22" s="32"/>
      <c r="DZ22" s="32"/>
      <c r="EA22" s="32"/>
      <c r="EB22" s="32"/>
      <c r="EC22" s="33"/>
      <c r="EL22" s="42"/>
      <c r="EM22" s="32"/>
      <c r="EN22" s="32"/>
      <c r="EO22" s="32"/>
      <c r="EP22" s="32"/>
      <c r="EQ22" s="32"/>
      <c r="ER22" s="32"/>
      <c r="ES22" s="33"/>
      <c r="ET22" s="42"/>
      <c r="EU22" s="32"/>
      <c r="EV22" s="32"/>
      <c r="EW22" s="32"/>
      <c r="EX22" s="32"/>
      <c r="EY22" s="32"/>
      <c r="EZ22" s="32"/>
      <c r="FA22" s="33"/>
      <c r="FB22" s="42"/>
      <c r="FC22" s="32"/>
      <c r="FD22" s="32"/>
      <c r="FE22" s="32"/>
      <c r="FF22" s="32"/>
      <c r="FG22" s="32"/>
      <c r="FH22" s="32"/>
      <c r="FI22" s="33"/>
      <c r="FK22" s="152">
        <v>1910</v>
      </c>
      <c r="FL22" s="42"/>
      <c r="FM22" s="32"/>
      <c r="FN22" s="32"/>
      <c r="FO22" s="42"/>
      <c r="FP22" s="32"/>
      <c r="FQ22" s="33"/>
      <c r="FR22" s="32"/>
      <c r="FS22" s="32"/>
      <c r="FT22" s="32"/>
      <c r="FU22" s="42"/>
      <c r="FV22" s="32"/>
      <c r="FW22" s="33"/>
      <c r="FX22" s="32"/>
      <c r="FY22" s="32"/>
      <c r="FZ22" s="33"/>
      <c r="GC22" s="42"/>
      <c r="GD22" s="32"/>
      <c r="GE22" s="32"/>
      <c r="GF22" s="32"/>
      <c r="GG22" s="32"/>
      <c r="GH22" s="32"/>
      <c r="GI22" s="32"/>
      <c r="GJ22" s="33"/>
      <c r="GK22" s="4">
        <v>1910</v>
      </c>
      <c r="GL22" s="152"/>
      <c r="GM22" s="32"/>
      <c r="GN22" s="32"/>
      <c r="GO22" s="32"/>
      <c r="GP22" s="33"/>
      <c r="GQ22" s="32">
        <v>34</v>
      </c>
      <c r="GR22" s="122">
        <v>2.6640191078186035</v>
      </c>
      <c r="GS22" s="117">
        <v>1.8698214292526245</v>
      </c>
      <c r="GT22" s="117">
        <v>1.5456390380859375</v>
      </c>
      <c r="GU22" s="123">
        <v>1.3008452653884888</v>
      </c>
      <c r="GV22" s="122">
        <v>2.9546405563278357</v>
      </c>
      <c r="GW22" s="117">
        <v>2.0916039089481324</v>
      </c>
      <c r="GX22" s="117">
        <v>1.5015571567457997</v>
      </c>
      <c r="GY22" s="123">
        <v>1.3224502265676128</v>
      </c>
      <c r="GZ22" s="122">
        <v>3.8282120422951249</v>
      </c>
      <c r="HA22" s="117">
        <v>2.3244697784084933</v>
      </c>
      <c r="HB22" s="117">
        <v>1.6456169790912805</v>
      </c>
      <c r="HC22" s="123">
        <v>1.3837940218711287</v>
      </c>
      <c r="HD22" s="122">
        <v>0.82448340801064868</v>
      </c>
      <c r="HE22" s="117">
        <v>0.95438949348019197</v>
      </c>
      <c r="HF22" s="117">
        <v>1.0043247428458884</v>
      </c>
      <c r="HG22" s="117">
        <v>1.0036623734873409</v>
      </c>
      <c r="HH22" s="42"/>
      <c r="HI22" s="32"/>
      <c r="HJ22" s="32"/>
      <c r="HK22" s="33"/>
      <c r="HM22" s="42">
        <v>34</v>
      </c>
      <c r="HN22" s="117">
        <v>1.0688240972134035</v>
      </c>
      <c r="HO22" s="116">
        <v>1.006568256722997</v>
      </c>
      <c r="HP22" s="116">
        <v>0.87803292712313574</v>
      </c>
      <c r="HQ22" s="116">
        <v>0.88557183931120176</v>
      </c>
      <c r="HR22" s="116">
        <v>0.91688791906164036</v>
      </c>
      <c r="HS22" s="42">
        <v>34</v>
      </c>
      <c r="HT22" s="117">
        <v>1.1509321506243997</v>
      </c>
      <c r="HU22" s="116">
        <v>1.0953990154269342</v>
      </c>
      <c r="HV22" s="116">
        <v>0.96596714421401775</v>
      </c>
      <c r="HW22" s="116">
        <v>0.97113647541636217</v>
      </c>
      <c r="HX22" s="116">
        <v>0.99065623964057381</v>
      </c>
      <c r="HY22" s="42">
        <v>34</v>
      </c>
      <c r="HZ22" s="117">
        <v>0.71119740712960688</v>
      </c>
      <c r="IA22" s="116">
        <v>0.61138889671913388</v>
      </c>
      <c r="IB22" s="116">
        <v>0.60323567379236431</v>
      </c>
      <c r="IC22" s="116">
        <v>0.62749107916213942</v>
      </c>
      <c r="ID22" s="116">
        <v>0.62370002659080181</v>
      </c>
      <c r="IE22" s="42"/>
      <c r="IF22" s="32"/>
      <c r="IG22" s="32"/>
      <c r="IH22" s="32"/>
      <c r="II22" s="33"/>
      <c r="IJ22" s="42"/>
      <c r="IK22" s="32"/>
      <c r="IL22" s="32"/>
      <c r="IM22" s="32"/>
      <c r="IN22" s="32"/>
      <c r="IO22" s="33"/>
      <c r="IP22" s="42"/>
      <c r="IQ22" s="32"/>
      <c r="IR22" s="32"/>
      <c r="IS22" s="32"/>
      <c r="IT22" s="32"/>
      <c r="IU22" s="33"/>
      <c r="IW22">
        <v>1914</v>
      </c>
      <c r="IY22" s="63">
        <v>0.84901672601699829</v>
      </c>
      <c r="IZ22" s="14"/>
      <c r="JA22" s="13"/>
      <c r="JB22" s="13"/>
      <c r="JC22" s="13">
        <v>0.54580444097518921</v>
      </c>
      <c r="JD22" s="13"/>
      <c r="JE22" s="13"/>
    </row>
    <row r="23" spans="1:265">
      <c r="A23" s="4">
        <v>1911</v>
      </c>
      <c r="B23" s="5"/>
      <c r="C23" s="5"/>
      <c r="D23" s="5"/>
      <c r="E23" s="12"/>
      <c r="F23" s="12"/>
      <c r="G23" s="12"/>
      <c r="H23" s="12"/>
      <c r="I23" s="12"/>
      <c r="J23" s="12"/>
      <c r="K23" s="7"/>
      <c r="L23">
        <v>1911</v>
      </c>
      <c r="M23" s="1"/>
      <c r="N23" s="1"/>
      <c r="O23" s="1"/>
      <c r="Q23" s="14"/>
      <c r="U23" s="1"/>
      <c r="V23" s="18"/>
      <c r="W23" s="18"/>
      <c r="X23" s="18"/>
      <c r="Y23" s="6"/>
      <c r="Z23" s="13"/>
      <c r="AA23" s="4">
        <v>1911</v>
      </c>
      <c r="AO23" s="13"/>
      <c r="AP23" s="13"/>
      <c r="AQ23" s="13"/>
      <c r="AR23" s="13"/>
      <c r="AS23" s="13"/>
      <c r="AT23" s="13"/>
      <c r="AU23" s="215">
        <v>5557.8293006524291</v>
      </c>
      <c r="BE23" s="153" t="s">
        <v>44</v>
      </c>
      <c r="BF23" s="180">
        <v>1719000.7075321113</v>
      </c>
      <c r="BG23" s="153"/>
      <c r="BH23" s="154"/>
      <c r="BJ23" s="4">
        <v>1911</v>
      </c>
      <c r="BK23" s="32"/>
      <c r="BL23" s="32"/>
      <c r="BM23" s="32"/>
      <c r="BN23" s="32"/>
      <c r="BO23" s="32"/>
      <c r="BP23" s="32"/>
      <c r="BQ23" s="32"/>
      <c r="BR23" s="32"/>
      <c r="BS23" s="33"/>
      <c r="BT23" s="38"/>
      <c r="BU23" s="30"/>
      <c r="BV23" s="30"/>
      <c r="BW23" s="30"/>
      <c r="BX23" s="30"/>
      <c r="BY23" s="30"/>
      <c r="BZ23" s="30"/>
      <c r="CA23" s="38"/>
      <c r="CB23" s="30"/>
      <c r="CC23" s="30"/>
      <c r="CD23" s="30"/>
      <c r="CE23" s="30"/>
      <c r="CF23" s="30"/>
      <c r="CG23" s="31"/>
      <c r="CH23" s="30"/>
      <c r="CI23" s="81"/>
      <c r="DF23" s="42"/>
      <c r="DG23" s="32"/>
      <c r="DH23" s="32"/>
      <c r="DI23" s="32"/>
      <c r="DJ23" s="32"/>
      <c r="DK23" s="32"/>
      <c r="DL23" s="32"/>
      <c r="DM23" s="33"/>
      <c r="DV23" s="42"/>
      <c r="DW23" s="32"/>
      <c r="DX23" s="32"/>
      <c r="DY23" s="32"/>
      <c r="DZ23" s="32"/>
      <c r="EA23" s="32"/>
      <c r="EB23" s="32"/>
      <c r="EC23" s="33"/>
      <c r="EL23" s="42"/>
      <c r="EM23" s="32"/>
      <c r="EN23" s="32"/>
      <c r="EO23" s="32"/>
      <c r="EP23" s="32"/>
      <c r="EQ23" s="32"/>
      <c r="ER23" s="32"/>
      <c r="ES23" s="33"/>
      <c r="ET23" s="42"/>
      <c r="EU23" s="32"/>
      <c r="EV23" s="32"/>
      <c r="EW23" s="32"/>
      <c r="EX23" s="32"/>
      <c r="EY23" s="32"/>
      <c r="EZ23" s="32"/>
      <c r="FA23" s="33"/>
      <c r="FB23" s="42"/>
      <c r="FC23" s="32"/>
      <c r="FD23" s="32"/>
      <c r="FE23" s="32"/>
      <c r="FF23" s="32"/>
      <c r="FG23" s="32"/>
      <c r="FH23" s="32"/>
      <c r="FI23" s="33"/>
      <c r="FK23" s="152">
        <v>1911</v>
      </c>
      <c r="FL23" s="42"/>
      <c r="FM23" s="32"/>
      <c r="FN23" s="32"/>
      <c r="FO23" s="42"/>
      <c r="FP23" s="32"/>
      <c r="FQ23" s="33"/>
      <c r="FR23" s="32"/>
      <c r="FS23" s="32"/>
      <c r="FT23" s="32"/>
      <c r="FU23" s="42"/>
      <c r="FV23" s="32"/>
      <c r="FW23" s="33"/>
      <c r="FX23" s="32"/>
      <c r="FY23" s="32"/>
      <c r="FZ23" s="33"/>
      <c r="GC23" s="42"/>
      <c r="GD23" s="32"/>
      <c r="GE23" s="32"/>
      <c r="GF23" s="32"/>
      <c r="GG23" s="32"/>
      <c r="GH23" s="32"/>
      <c r="GI23" s="32"/>
      <c r="GJ23" s="33"/>
      <c r="GK23" s="4">
        <v>1911</v>
      </c>
      <c r="GL23" s="152"/>
      <c r="GM23" s="32"/>
      <c r="GN23" s="32"/>
      <c r="GO23" s="32"/>
      <c r="GP23" s="33"/>
      <c r="GQ23" s="32">
        <v>35</v>
      </c>
      <c r="GR23" s="122">
        <v>3.2587952613830566</v>
      </c>
      <c r="GS23" s="117">
        <v>2.2022624015808105</v>
      </c>
      <c r="GT23" s="117">
        <v>1.5343225002288818</v>
      </c>
      <c r="GU23" s="123">
        <v>1.3344234228134155</v>
      </c>
      <c r="GV23" s="122">
        <v>2.9946980001049215</v>
      </c>
      <c r="GW23" s="117">
        <v>2.0965381686093778</v>
      </c>
      <c r="GX23" s="117">
        <v>1.5127087778308443</v>
      </c>
      <c r="GY23" s="123">
        <v>1.3383447211020807</v>
      </c>
      <c r="GZ23" s="122">
        <v>3.8759599342853699</v>
      </c>
      <c r="HA23" s="117">
        <v>2.3442987830935076</v>
      </c>
      <c r="HB23" s="117">
        <v>1.670416857354613</v>
      </c>
      <c r="HC23" s="123">
        <v>1.407349666176565</v>
      </c>
      <c r="HD23" s="122">
        <v>0.8502260240987255</v>
      </c>
      <c r="HE23" s="117">
        <v>0.96035339960303068</v>
      </c>
      <c r="HF23" s="117">
        <v>1.0142514595015868</v>
      </c>
      <c r="HG23" s="117">
        <v>1.0113743978353702</v>
      </c>
      <c r="HH23" s="42"/>
      <c r="HI23" s="32"/>
      <c r="HJ23" s="32"/>
      <c r="HK23" s="33"/>
      <c r="HM23" s="42">
        <v>35</v>
      </c>
      <c r="HN23" s="117">
        <v>1.0806711249124814</v>
      </c>
      <c r="HO23" s="116">
        <v>1.0398075839110814</v>
      </c>
      <c r="HP23" s="116">
        <v>0.90886299997370845</v>
      </c>
      <c r="HQ23" s="116">
        <v>0.91558213718021619</v>
      </c>
      <c r="HR23" s="116">
        <v>0.9422675492191751</v>
      </c>
      <c r="HS23" s="42">
        <v>35</v>
      </c>
      <c r="HT23" s="117">
        <v>1.1587220688531161</v>
      </c>
      <c r="HU23" s="116">
        <v>1.1233968067654796</v>
      </c>
      <c r="HV23" s="116">
        <v>0.9911039860892189</v>
      </c>
      <c r="HW23" s="116">
        <v>0.99330044180117683</v>
      </c>
      <c r="HX23" s="116">
        <v>1.0127016679580656</v>
      </c>
      <c r="HY23" s="42">
        <v>35</v>
      </c>
      <c r="HZ23" s="117">
        <v>0.75490161888962437</v>
      </c>
      <c r="IA23" s="116">
        <v>0.66438638276013251</v>
      </c>
      <c r="IB23" s="116">
        <v>0.65453195304501488</v>
      </c>
      <c r="IC23" s="116">
        <v>0.68402784173008657</v>
      </c>
      <c r="ID23" s="116">
        <v>0.6708285874473221</v>
      </c>
      <c r="IE23" s="42"/>
      <c r="IF23" s="32"/>
      <c r="IG23" s="32"/>
      <c r="IH23" s="32"/>
      <c r="II23" s="33"/>
      <c r="IJ23" s="42"/>
      <c r="IK23" s="32"/>
      <c r="IL23" s="32"/>
      <c r="IM23" s="32"/>
      <c r="IN23" s="32"/>
      <c r="IO23" s="33"/>
      <c r="IP23" s="42"/>
      <c r="IQ23" s="32"/>
      <c r="IR23" s="32"/>
      <c r="IS23" s="32"/>
      <c r="IT23" s="32"/>
      <c r="IU23" s="33"/>
      <c r="IW23">
        <v>1915</v>
      </c>
      <c r="IX23" s="63">
        <v>0.92448982572204375</v>
      </c>
      <c r="IY23" s="63">
        <v>0.84622353315353394</v>
      </c>
      <c r="IZ23" s="14">
        <v>0.47789150476455688</v>
      </c>
      <c r="JA23" s="13">
        <v>0.25429517780735644</v>
      </c>
      <c r="JB23" s="13">
        <v>0.61149130744288782</v>
      </c>
      <c r="JC23" s="13">
        <v>0.54146111011505127</v>
      </c>
      <c r="JD23" s="13">
        <v>0.19543337821960449</v>
      </c>
      <c r="JE23" s="13">
        <v>6.0981618264867123E-2</v>
      </c>
    </row>
    <row r="24" spans="1:265">
      <c r="A24" s="4">
        <v>1912</v>
      </c>
      <c r="B24" s="5"/>
      <c r="C24" s="5"/>
      <c r="D24" s="5"/>
      <c r="E24" s="12"/>
      <c r="F24" s="12"/>
      <c r="G24" s="12"/>
      <c r="H24" s="12"/>
      <c r="I24" s="12"/>
      <c r="J24" s="12"/>
      <c r="K24" s="7"/>
      <c r="L24">
        <v>1912</v>
      </c>
      <c r="M24" s="1"/>
      <c r="N24" s="1"/>
      <c r="O24" s="1"/>
      <c r="Q24" s="14"/>
      <c r="U24" s="1"/>
      <c r="V24" s="18"/>
      <c r="W24" s="18"/>
      <c r="X24" s="18"/>
      <c r="Y24" s="6"/>
      <c r="Z24" s="13"/>
      <c r="AA24" s="4">
        <v>1912</v>
      </c>
      <c r="AO24" s="13"/>
      <c r="AP24" s="13"/>
      <c r="AQ24" s="13"/>
      <c r="AR24" s="13"/>
      <c r="AS24" s="13"/>
      <c r="AT24" s="13"/>
      <c r="AU24" s="215">
        <v>6095.0534399107009</v>
      </c>
      <c r="BJ24" s="4">
        <v>1912</v>
      </c>
      <c r="BK24" s="32"/>
      <c r="BL24" s="32"/>
      <c r="BM24" s="32"/>
      <c r="BN24" s="32"/>
      <c r="BO24" s="32"/>
      <c r="BP24" s="32"/>
      <c r="BQ24" s="32"/>
      <c r="BR24" s="32"/>
      <c r="BS24" s="33"/>
      <c r="BT24" s="38"/>
      <c r="BU24" s="30"/>
      <c r="BV24" s="30"/>
      <c r="BW24" s="30"/>
      <c r="BX24" s="30"/>
      <c r="BY24" s="30"/>
      <c r="BZ24" s="30"/>
      <c r="CA24" s="38"/>
      <c r="CB24" s="30"/>
      <c r="CC24" s="30"/>
      <c r="CD24" s="30"/>
      <c r="CE24" s="30"/>
      <c r="CF24" s="30"/>
      <c r="CG24" s="31"/>
      <c r="CH24" s="30"/>
      <c r="CI24" s="81"/>
      <c r="DF24" s="42"/>
      <c r="DG24" s="32"/>
      <c r="DH24" s="32"/>
      <c r="DI24" s="32"/>
      <c r="DJ24" s="32"/>
      <c r="DK24" s="32"/>
      <c r="DL24" s="32"/>
      <c r="DM24" s="33"/>
      <c r="DV24" s="42"/>
      <c r="DW24" s="32"/>
      <c r="DX24" s="32"/>
      <c r="DY24" s="32"/>
      <c r="DZ24" s="32"/>
      <c r="EA24" s="32"/>
      <c r="EB24" s="32"/>
      <c r="EC24" s="33"/>
      <c r="EL24" s="42"/>
      <c r="EM24" s="32"/>
      <c r="EN24" s="32"/>
      <c r="EO24" s="32"/>
      <c r="EP24" s="32"/>
      <c r="EQ24" s="32"/>
      <c r="ER24" s="32"/>
      <c r="ES24" s="33"/>
      <c r="ET24" s="42"/>
      <c r="EU24" s="32"/>
      <c r="EV24" s="32"/>
      <c r="EW24" s="32"/>
      <c r="EX24" s="32"/>
      <c r="EY24" s="32"/>
      <c r="EZ24" s="32"/>
      <c r="FA24" s="33"/>
      <c r="FB24" s="42"/>
      <c r="FC24" s="32"/>
      <c r="FD24" s="32"/>
      <c r="FE24" s="32"/>
      <c r="FF24" s="32"/>
      <c r="FG24" s="32"/>
      <c r="FH24" s="32"/>
      <c r="FI24" s="33"/>
      <c r="FK24" s="152">
        <v>1912</v>
      </c>
      <c r="FL24" s="42"/>
      <c r="FM24" s="32"/>
      <c r="FN24" s="32"/>
      <c r="FO24" s="42"/>
      <c r="FP24" s="32"/>
      <c r="FQ24" s="33"/>
      <c r="FR24" s="32"/>
      <c r="FS24" s="32"/>
      <c r="FT24" s="32"/>
      <c r="FU24" s="42"/>
      <c r="FV24" s="32"/>
      <c r="FW24" s="33"/>
      <c r="FX24" s="32"/>
      <c r="FY24" s="32"/>
      <c r="FZ24" s="33"/>
      <c r="GC24" s="42"/>
      <c r="GD24" s="32"/>
      <c r="GE24" s="32"/>
      <c r="GF24" s="32"/>
      <c r="GG24" s="32"/>
      <c r="GH24" s="32"/>
      <c r="GI24" s="32"/>
      <c r="GJ24" s="33"/>
      <c r="GK24" s="4">
        <v>1912</v>
      </c>
      <c r="GL24" s="152"/>
      <c r="GM24" s="32"/>
      <c r="GN24" s="32"/>
      <c r="GO24" s="32"/>
      <c r="GP24" s="33"/>
      <c r="GQ24" s="32">
        <v>36</v>
      </c>
      <c r="GR24" s="122">
        <v>3.1477982997894287</v>
      </c>
      <c r="GS24" s="117">
        <v>2.1896936893463135</v>
      </c>
      <c r="GT24" s="117">
        <v>1.5111206769943237</v>
      </c>
      <c r="GU24" s="123">
        <v>1.3269165754318237</v>
      </c>
      <c r="GV24" s="122">
        <v>3.0090709270941147</v>
      </c>
      <c r="GW24" s="117">
        <v>2.1040662980836364</v>
      </c>
      <c r="GX24" s="117">
        <v>1.5221549083108505</v>
      </c>
      <c r="GY24" s="123">
        <v>1.3550652839574271</v>
      </c>
      <c r="GZ24" s="122">
        <v>3.9055152451889747</v>
      </c>
      <c r="HA24" s="117">
        <v>2.3684949311749652</v>
      </c>
      <c r="HB24" s="117">
        <v>1.6906727400992909</v>
      </c>
      <c r="HC24" s="123">
        <v>1.4313530088712814</v>
      </c>
      <c r="HD24" s="122">
        <v>0.87566833848477321</v>
      </c>
      <c r="HE24" s="117">
        <v>0.96562603078625475</v>
      </c>
      <c r="HF24" s="117">
        <v>1.0229092858552509</v>
      </c>
      <c r="HG24" s="117">
        <v>1.0179175493434549</v>
      </c>
      <c r="HH24" s="42"/>
      <c r="HI24" s="32"/>
      <c r="HJ24" s="32"/>
      <c r="HK24" s="33"/>
      <c r="HM24" s="42">
        <v>36</v>
      </c>
      <c r="HN24" s="117">
        <v>1.0921055158925244</v>
      </c>
      <c r="HO24" s="116">
        <v>1.0708547692041144</v>
      </c>
      <c r="HP24" s="116">
        <v>0.93894955176023887</v>
      </c>
      <c r="HQ24" s="116">
        <v>0.94507014198318728</v>
      </c>
      <c r="HR24" s="116">
        <v>0.96909552865115478</v>
      </c>
      <c r="HS24" s="42">
        <v>36</v>
      </c>
      <c r="HT24" s="117">
        <v>1.163494174275771</v>
      </c>
      <c r="HU24" s="116">
        <v>1.1507530418237137</v>
      </c>
      <c r="HV24" s="116">
        <v>1.0153453810887583</v>
      </c>
      <c r="HW24" s="116">
        <v>1.014153719495406</v>
      </c>
      <c r="HX24" s="116">
        <v>1.0359887489714927</v>
      </c>
      <c r="HY24" s="42">
        <v>36</v>
      </c>
      <c r="HZ24" s="117">
        <v>0.79561296460164566</v>
      </c>
      <c r="IA24" s="116">
        <v>0.71745981486677235</v>
      </c>
      <c r="IB24" s="116">
        <v>0.70615681428994004</v>
      </c>
      <c r="IC24" s="116">
        <v>0.74069622901014731</v>
      </c>
      <c r="ID24" s="116">
        <v>0.71623450072777017</v>
      </c>
      <c r="IE24" s="42"/>
      <c r="IF24" s="32"/>
      <c r="IG24" s="32"/>
      <c r="IH24" s="32"/>
      <c r="II24" s="33"/>
      <c r="IJ24" s="42"/>
      <c r="IK24" s="32"/>
      <c r="IL24" s="32"/>
      <c r="IM24" s="32"/>
      <c r="IN24" s="32"/>
      <c r="IO24" s="33"/>
      <c r="IP24" s="42"/>
      <c r="IQ24" s="32"/>
      <c r="IR24" s="32"/>
      <c r="IS24" s="32"/>
      <c r="IT24" s="32"/>
      <c r="IU24" s="33"/>
      <c r="IW24">
        <v>1916</v>
      </c>
      <c r="IX24" s="63">
        <v>0.92416623210555815</v>
      </c>
      <c r="IY24" s="63">
        <v>0.84589993953704834</v>
      </c>
      <c r="IZ24" s="14">
        <v>0.5000728964805603</v>
      </c>
      <c r="JA24" s="13">
        <v>0.24548417367204464</v>
      </c>
      <c r="JB24" s="13">
        <v>0.60967795533488611</v>
      </c>
      <c r="JC24" s="13">
        <v>0.53964775800704956</v>
      </c>
      <c r="JD24" s="13">
        <v>0.22740158438682556</v>
      </c>
      <c r="JE24" s="13">
        <v>5.8868682835486734E-2</v>
      </c>
    </row>
    <row r="25" spans="1:265">
      <c r="A25" s="4">
        <v>1913</v>
      </c>
      <c r="B25" s="5"/>
      <c r="C25" s="5"/>
      <c r="D25" s="5"/>
      <c r="E25" s="12"/>
      <c r="F25" s="12"/>
      <c r="G25" s="12"/>
      <c r="H25" s="12"/>
      <c r="I25" s="12"/>
      <c r="J25" s="12"/>
      <c r="K25" s="7"/>
      <c r="L25">
        <v>1913</v>
      </c>
      <c r="M25" s="1"/>
      <c r="N25" s="1"/>
      <c r="O25" s="1"/>
      <c r="Q25" s="14"/>
      <c r="U25" s="1"/>
      <c r="V25" s="18"/>
      <c r="W25" s="18"/>
      <c r="X25" s="18"/>
      <c r="Y25" s="6"/>
      <c r="Z25" s="13"/>
      <c r="AA25" s="4">
        <v>1913</v>
      </c>
      <c r="AO25" s="13"/>
      <c r="AP25" s="13"/>
      <c r="AQ25" s="13"/>
      <c r="AR25" s="13"/>
      <c r="AS25" s="13"/>
      <c r="AT25" s="13"/>
      <c r="AU25" s="215">
        <v>5762.5830324781746</v>
      </c>
      <c r="AV25" s="171">
        <f t="shared" ref="AV25:AV72" si="7">AV$74/(1-$AX$74)*(1-$AX27)</f>
        <v>0.17252256080213355</v>
      </c>
      <c r="AW25" s="171">
        <f t="shared" ref="AW25:AW72" si="8">AW$74/(1-$AX$74)*(1-$AX27)</f>
        <v>0.40692520234401841</v>
      </c>
      <c r="AX25" s="171">
        <v>0.42291903398985531</v>
      </c>
      <c r="AY25" s="171">
        <v>0.18674826505001185</v>
      </c>
      <c r="AZ25" s="171">
        <f>AX25-AY25</f>
        <v>0.23617076893984346</v>
      </c>
      <c r="BA25" s="216">
        <v>11632.162689904377</v>
      </c>
      <c r="BB25" s="215">
        <f>DataFigures!BA25*$BF$26</f>
        <v>9525.0196829535798</v>
      </c>
      <c r="BC25" s="171">
        <f>AU25/BB25</f>
        <v>0.60499434376930084</v>
      </c>
      <c r="BD25" s="115"/>
      <c r="BE25" s="179" t="s">
        <v>116</v>
      </c>
      <c r="BF25" s="172">
        <f>0.848425</f>
        <v>0.84842499999999998</v>
      </c>
      <c r="BG25" t="s">
        <v>117</v>
      </c>
      <c r="BJ25" s="4">
        <v>1913</v>
      </c>
      <c r="BK25" s="32"/>
      <c r="BL25" s="32"/>
      <c r="BM25" s="32"/>
      <c r="BN25" s="32"/>
      <c r="BO25" s="32"/>
      <c r="BP25" s="32"/>
      <c r="BQ25" s="32"/>
      <c r="BR25" s="32"/>
      <c r="BS25" s="33"/>
      <c r="BT25" s="38"/>
      <c r="BU25" s="30"/>
      <c r="BV25" s="30"/>
      <c r="BW25" s="30"/>
      <c r="BX25" s="30"/>
      <c r="BY25" s="30"/>
      <c r="BZ25" s="30"/>
      <c r="CA25" s="38"/>
      <c r="CB25" s="30"/>
      <c r="CC25" s="30"/>
      <c r="CD25" s="30"/>
      <c r="CE25" s="30"/>
      <c r="CF25" s="30"/>
      <c r="CG25" s="31"/>
      <c r="CH25" s="30"/>
      <c r="CI25" s="81"/>
      <c r="DF25" s="42"/>
      <c r="DG25" s="32"/>
      <c r="DH25" s="32"/>
      <c r="DI25" s="32"/>
      <c r="DJ25" s="32"/>
      <c r="DK25" s="32"/>
      <c r="DL25" s="32"/>
      <c r="DM25" s="33"/>
      <c r="DV25" s="42"/>
      <c r="DW25" s="32"/>
      <c r="DX25" s="32"/>
      <c r="DY25" s="32"/>
      <c r="DZ25" s="32"/>
      <c r="EA25" s="32"/>
      <c r="EB25" s="32"/>
      <c r="EC25" s="33"/>
      <c r="EL25" s="42"/>
      <c r="EM25" s="32"/>
      <c r="EN25" s="32"/>
      <c r="EO25" s="32"/>
      <c r="EP25" s="32"/>
      <c r="EQ25" s="32"/>
      <c r="ER25" s="32"/>
      <c r="ES25" s="33"/>
      <c r="ET25" s="42"/>
      <c r="EU25" s="32"/>
      <c r="EV25" s="32"/>
      <c r="EW25" s="32"/>
      <c r="EX25" s="32"/>
      <c r="EY25" s="32"/>
      <c r="EZ25" s="32"/>
      <c r="FA25" s="33"/>
      <c r="FB25" s="42"/>
      <c r="FC25" s="32"/>
      <c r="FD25" s="32"/>
      <c r="FE25" s="32"/>
      <c r="FF25" s="32"/>
      <c r="FG25" s="32"/>
      <c r="FH25" s="32"/>
      <c r="FI25" s="33"/>
      <c r="FK25" s="152">
        <v>1913</v>
      </c>
      <c r="FL25" s="42"/>
      <c r="FM25" s="32"/>
      <c r="FN25" s="32"/>
      <c r="FO25" s="42"/>
      <c r="FP25" s="32"/>
      <c r="FQ25" s="33"/>
      <c r="FR25" s="32"/>
      <c r="FS25" s="32"/>
      <c r="FT25" s="32"/>
      <c r="FU25" s="42"/>
      <c r="FV25" s="32"/>
      <c r="FW25" s="33"/>
      <c r="FX25" s="32"/>
      <c r="FY25" s="32"/>
      <c r="FZ25" s="33"/>
      <c r="GC25" s="42"/>
      <c r="GD25" s="32"/>
      <c r="GE25" s="32"/>
      <c r="GF25" s="32"/>
      <c r="GG25" s="32"/>
      <c r="GH25" s="32"/>
      <c r="GI25" s="32"/>
      <c r="GJ25" s="33"/>
      <c r="GK25" s="4">
        <v>1913</v>
      </c>
      <c r="GL25" s="152"/>
      <c r="GM25" s="32"/>
      <c r="GN25" s="32"/>
      <c r="GO25" s="32"/>
      <c r="GP25" s="33"/>
      <c r="GQ25" s="32">
        <v>37</v>
      </c>
      <c r="GR25" s="122">
        <v>2.9461593627929687</v>
      </c>
      <c r="GS25" s="117">
        <v>2.0990452766418457</v>
      </c>
      <c r="GT25" s="117">
        <v>1.5286625623703003</v>
      </c>
      <c r="GU25" s="123">
        <v>1.391135573387146</v>
      </c>
      <c r="GV25" s="122">
        <v>3.0164860166949761</v>
      </c>
      <c r="GW25" s="117">
        <v>2.1126798302767535</v>
      </c>
      <c r="GX25" s="117">
        <v>1.5308117360431925</v>
      </c>
      <c r="GY25" s="123">
        <v>1.371973317668558</v>
      </c>
      <c r="GZ25" s="122">
        <v>3.9170811628776372</v>
      </c>
      <c r="HA25" s="117">
        <v>2.3975448092943692</v>
      </c>
      <c r="HB25" s="117">
        <v>1.707314187455391</v>
      </c>
      <c r="HC25" s="123">
        <v>1.4537495245275636</v>
      </c>
      <c r="HD25" s="122">
        <v>0.90060383803953592</v>
      </c>
      <c r="HE25" s="117">
        <v>0.97010279701531954</v>
      </c>
      <c r="HF25" s="117">
        <v>1.0295574101150202</v>
      </c>
      <c r="HG25" s="117">
        <v>1.0243093954249614</v>
      </c>
      <c r="HH25" s="42"/>
      <c r="HI25" s="32"/>
      <c r="HJ25" s="32"/>
      <c r="HK25" s="33"/>
      <c r="HM25" s="42">
        <v>37</v>
      </c>
      <c r="HN25" s="117">
        <v>1.1082198628583506</v>
      </c>
      <c r="HO25" s="116">
        <v>1.1013464834219218</v>
      </c>
      <c r="HP25" s="116">
        <v>0.96871292970942902</v>
      </c>
      <c r="HQ25" s="116">
        <v>0.97633214386442957</v>
      </c>
      <c r="HR25" s="116">
        <v>0.99619193099354397</v>
      </c>
      <c r="HS25" s="42">
        <v>37</v>
      </c>
      <c r="HT25" s="117">
        <v>1.1734670166912426</v>
      </c>
      <c r="HU25" s="116">
        <v>1.1747784131991825</v>
      </c>
      <c r="HV25" s="116">
        <v>1.0379260589855592</v>
      </c>
      <c r="HW25" s="116">
        <v>1.0334799715258625</v>
      </c>
      <c r="HX25" s="116">
        <v>1.0583691505441839</v>
      </c>
      <c r="HY25" s="42">
        <v>37</v>
      </c>
      <c r="HZ25" s="117">
        <v>0.83259584966020239</v>
      </c>
      <c r="IA25" s="116">
        <v>0.77054164390768143</v>
      </c>
      <c r="IB25" s="116">
        <v>0.76092913013743158</v>
      </c>
      <c r="IC25" s="116">
        <v>0.8063056005780409</v>
      </c>
      <c r="ID25" s="116">
        <v>0.76644427856913067</v>
      </c>
      <c r="IE25" s="42"/>
      <c r="IF25" s="32"/>
      <c r="IG25" s="32"/>
      <c r="IH25" s="32"/>
      <c r="II25" s="33"/>
      <c r="IJ25" s="42"/>
      <c r="IK25" s="32"/>
      <c r="IL25" s="32"/>
      <c r="IM25" s="32"/>
      <c r="IN25" s="32"/>
      <c r="IO25" s="33"/>
      <c r="IP25" s="42"/>
      <c r="IQ25" s="32"/>
      <c r="IR25" s="32"/>
      <c r="IS25" s="32"/>
      <c r="IT25" s="32"/>
      <c r="IU25" s="33"/>
      <c r="IW25">
        <v>1917</v>
      </c>
      <c r="IX25" s="63">
        <v>0.92348399734145903</v>
      </c>
      <c r="IY25" s="63">
        <v>0.84521770477294922</v>
      </c>
      <c r="IZ25" s="14">
        <v>0.49264511466026306</v>
      </c>
      <c r="JA25" s="13">
        <v>0.24065092104658659</v>
      </c>
      <c r="JB25" s="13">
        <v>0.60757361335109095</v>
      </c>
      <c r="JC25" s="13">
        <v>0.53754341602325439</v>
      </c>
      <c r="JD25" s="13">
        <v>0.22534233331680298</v>
      </c>
      <c r="JE25" s="13">
        <v>5.7709637787425966E-2</v>
      </c>
    </row>
    <row r="26" spans="1:265">
      <c r="A26" s="4">
        <v>1914</v>
      </c>
      <c r="B26" s="5"/>
      <c r="C26" s="5"/>
      <c r="D26" s="5"/>
      <c r="E26" s="12"/>
      <c r="F26" s="12"/>
      <c r="G26" s="12"/>
      <c r="H26" s="12"/>
      <c r="I26" s="12"/>
      <c r="J26" s="12"/>
      <c r="K26" s="7"/>
      <c r="L26">
        <v>1914</v>
      </c>
      <c r="M26" s="1"/>
      <c r="N26" s="1"/>
      <c r="O26" s="1"/>
      <c r="Q26" s="14"/>
      <c r="U26" s="1"/>
      <c r="V26" s="18"/>
      <c r="W26" s="18"/>
      <c r="X26" s="18"/>
      <c r="Y26" s="6"/>
      <c r="Z26" s="13"/>
      <c r="AA26" s="4">
        <v>1914</v>
      </c>
      <c r="AO26" s="13"/>
      <c r="AP26" s="13"/>
      <c r="AQ26" s="13"/>
      <c r="AR26" s="13"/>
      <c r="AS26" s="13"/>
      <c r="AT26" s="13"/>
      <c r="AU26" s="215">
        <v>5317.6830095641963</v>
      </c>
      <c r="AV26" s="171">
        <f t="shared" si="7"/>
        <v>0.16576308627848091</v>
      </c>
      <c r="AW26" s="171">
        <f t="shared" si="8"/>
        <v>0.39098177717407062</v>
      </c>
      <c r="AX26" s="171">
        <v>0.42851961679529244</v>
      </c>
      <c r="AY26" s="171">
        <v>0.19116959609073161</v>
      </c>
      <c r="AZ26" s="171">
        <f t="shared" ref="AZ26:AZ89" si="9">AX26-AY26</f>
        <v>0.23735002070456082</v>
      </c>
      <c r="BA26" s="216">
        <v>10509.711493124345</v>
      </c>
      <c r="BB26" s="215">
        <f>DataFigures!BA26*$BF$26</f>
        <v>8605.8982755678571</v>
      </c>
      <c r="BC26" s="171">
        <f t="shared" ref="BC26:BC89" si="10">AU26/BB26</f>
        <v>0.61791144158200162</v>
      </c>
      <c r="BD26" s="115"/>
      <c r="BF26">
        <v>0.81885200000000002</v>
      </c>
      <c r="BG26" t="s">
        <v>127</v>
      </c>
      <c r="BJ26" s="4">
        <v>1914</v>
      </c>
      <c r="BK26" s="32"/>
      <c r="BL26" s="32"/>
      <c r="BM26" s="32"/>
      <c r="BN26" s="32"/>
      <c r="BO26" s="32"/>
      <c r="BP26" s="32"/>
      <c r="BQ26" s="32"/>
      <c r="BR26" s="32"/>
      <c r="BS26" s="33"/>
      <c r="BT26" s="38"/>
      <c r="BU26" s="30"/>
      <c r="BV26" s="30"/>
      <c r="BW26" s="30"/>
      <c r="BX26" s="30"/>
      <c r="BY26" s="30"/>
      <c r="BZ26" s="30"/>
      <c r="CA26" s="38"/>
      <c r="CB26" s="30"/>
      <c r="CC26" s="30"/>
      <c r="CD26" s="30"/>
      <c r="CE26" s="30"/>
      <c r="CF26" s="30"/>
      <c r="CG26" s="31"/>
      <c r="CH26" s="30"/>
      <c r="CJ26" s="32"/>
      <c r="CK26" s="32"/>
      <c r="CL26" s="32"/>
      <c r="CM26" s="32"/>
      <c r="CN26" s="32"/>
      <c r="DF26" s="42"/>
      <c r="DG26" s="32"/>
      <c r="DH26" s="32"/>
      <c r="DI26" s="32"/>
      <c r="DJ26" s="32"/>
      <c r="DK26" s="32"/>
      <c r="DL26" s="32"/>
      <c r="DM26" s="33"/>
      <c r="DV26" s="42"/>
      <c r="DW26" s="32"/>
      <c r="DX26" s="32"/>
      <c r="DY26" s="32"/>
      <c r="DZ26" s="32"/>
      <c r="EA26" s="32"/>
      <c r="EB26" s="32"/>
      <c r="EC26" s="33"/>
      <c r="EL26" s="42"/>
      <c r="EM26" s="32"/>
      <c r="EN26" s="32"/>
      <c r="EO26" s="32"/>
      <c r="EP26" s="32"/>
      <c r="EQ26" s="32"/>
      <c r="ER26" s="32"/>
      <c r="ES26" s="33"/>
      <c r="ET26" s="42"/>
      <c r="EU26" s="32"/>
      <c r="EV26" s="32"/>
      <c r="EW26" s="32"/>
      <c r="EX26" s="32"/>
      <c r="EY26" s="32"/>
      <c r="EZ26" s="32"/>
      <c r="FA26" s="33"/>
      <c r="FB26" s="42"/>
      <c r="FC26" s="32"/>
      <c r="FD26" s="32"/>
      <c r="FE26" s="32"/>
      <c r="FF26" s="32"/>
      <c r="FG26" s="32"/>
      <c r="FH26" s="32"/>
      <c r="FI26" s="33"/>
      <c r="FK26" s="152">
        <v>1914</v>
      </c>
      <c r="FL26" s="42"/>
      <c r="FM26" s="32"/>
      <c r="FN26" s="32"/>
      <c r="FO26" s="42"/>
      <c r="FP26" s="32"/>
      <c r="FQ26" s="33"/>
      <c r="FR26" s="32"/>
      <c r="FS26" s="32"/>
      <c r="FT26" s="32"/>
      <c r="FU26" s="42"/>
      <c r="FV26" s="32"/>
      <c r="FW26" s="33"/>
      <c r="FX26" s="32"/>
      <c r="FY26" s="32"/>
      <c r="FZ26" s="33"/>
      <c r="GC26" s="42"/>
      <c r="GD26" s="32"/>
      <c r="GE26" s="32"/>
      <c r="GF26" s="32"/>
      <c r="GG26" s="32"/>
      <c r="GH26" s="32"/>
      <c r="GI26" s="32"/>
      <c r="GJ26" s="33"/>
      <c r="GK26" s="4">
        <v>1914</v>
      </c>
      <c r="GL26" s="152"/>
      <c r="GM26" s="32"/>
      <c r="GN26" s="32"/>
      <c r="GO26" s="32"/>
      <c r="GP26" s="33"/>
      <c r="GQ26" s="32">
        <v>38</v>
      </c>
      <c r="GR26" s="122">
        <v>2.9958858489990234</v>
      </c>
      <c r="GS26" s="117">
        <v>2.0261893272399902</v>
      </c>
      <c r="GT26" s="117">
        <v>1.542111873626709</v>
      </c>
      <c r="GU26" s="123">
        <v>1.3863950967788696</v>
      </c>
      <c r="GV26" s="122">
        <v>3.014533864226896</v>
      </c>
      <c r="GW26" s="117">
        <v>2.122455830945817</v>
      </c>
      <c r="GX26" s="117">
        <v>1.5374209282144939</v>
      </c>
      <c r="GY26" s="123">
        <v>1.3868241961362306</v>
      </c>
      <c r="GZ26" s="122">
        <v>3.9195678407865038</v>
      </c>
      <c r="HA26" s="117">
        <v>2.4372817668746833</v>
      </c>
      <c r="HB26" s="117">
        <v>1.7196881603487555</v>
      </c>
      <c r="HC26" s="123">
        <v>1.4748004173520735</v>
      </c>
      <c r="HD26" s="122">
        <v>0.92077450622214829</v>
      </c>
      <c r="HE26" s="117">
        <v>0.97271646380444421</v>
      </c>
      <c r="HF26" s="117">
        <v>1.036427751530093</v>
      </c>
      <c r="HG26" s="117">
        <v>1.0310763254534219</v>
      </c>
      <c r="HH26" s="42"/>
      <c r="HI26" s="32"/>
      <c r="HJ26" s="32"/>
      <c r="HK26" s="33"/>
      <c r="HM26" s="42">
        <v>38</v>
      </c>
      <c r="HN26" s="117">
        <v>1.1256597397902512</v>
      </c>
      <c r="HO26" s="116">
        <v>1.1281117204301061</v>
      </c>
      <c r="HP26" s="116">
        <v>0.99750565638055766</v>
      </c>
      <c r="HQ26" s="116">
        <v>1.0079383967302582</v>
      </c>
      <c r="HR26" s="116">
        <v>1.0223586139484977</v>
      </c>
      <c r="HS26" s="42">
        <v>38</v>
      </c>
      <c r="HT26" s="117">
        <v>1.1887806965435528</v>
      </c>
      <c r="HU26" s="116">
        <v>1.1932228144282664</v>
      </c>
      <c r="HV26" s="116">
        <v>1.0565705389006761</v>
      </c>
      <c r="HW26" s="116">
        <v>1.0521559116285268</v>
      </c>
      <c r="HX26" s="116">
        <v>1.0778400360656721</v>
      </c>
      <c r="HY26" s="42">
        <v>38</v>
      </c>
      <c r="HZ26" s="117">
        <v>0.86732763075340136</v>
      </c>
      <c r="IA26" s="116">
        <v>0.82304980108669112</v>
      </c>
      <c r="IB26" s="116">
        <v>0.81779507721554157</v>
      </c>
      <c r="IC26" s="116">
        <v>0.87389926630769066</v>
      </c>
      <c r="ID26" s="116">
        <v>0.81546787008285204</v>
      </c>
      <c r="IE26" s="42"/>
      <c r="IF26" s="32"/>
      <c r="IG26" s="32"/>
      <c r="IH26" s="32"/>
      <c r="II26" s="33"/>
      <c r="IJ26" s="42"/>
      <c r="IK26" s="32"/>
      <c r="IL26" s="32"/>
      <c r="IM26" s="32"/>
      <c r="IN26" s="32"/>
      <c r="IO26" s="33"/>
      <c r="IP26" s="42"/>
      <c r="IQ26" s="32"/>
      <c r="IR26" s="32"/>
      <c r="IS26" s="32"/>
      <c r="IT26" s="32"/>
      <c r="IU26" s="33"/>
      <c r="IW26">
        <v>1918</v>
      </c>
      <c r="IX26" s="63">
        <v>0.92983512019759917</v>
      </c>
      <c r="IY26" s="63">
        <v>0.84156882762908936</v>
      </c>
      <c r="IZ26" s="14">
        <v>0.46339496970176697</v>
      </c>
      <c r="JA26" s="13">
        <v>0.23743901542330181</v>
      </c>
      <c r="JB26" s="13">
        <v>0.61151831788371425</v>
      </c>
      <c r="JC26" s="13">
        <v>0.53148812055587769</v>
      </c>
      <c r="JD26" s="13">
        <v>0.1996598094701767</v>
      </c>
      <c r="JE26" s="13">
        <v>5.6939402172614922E-2</v>
      </c>
    </row>
    <row r="27" spans="1:265">
      <c r="A27" s="4">
        <v>1915</v>
      </c>
      <c r="B27" s="5"/>
      <c r="C27" s="5"/>
      <c r="D27" s="5"/>
      <c r="E27" s="12"/>
      <c r="F27" s="12"/>
      <c r="G27" s="12"/>
      <c r="H27" s="12"/>
      <c r="I27" s="12"/>
      <c r="J27" s="12"/>
      <c r="K27" s="7"/>
      <c r="L27">
        <v>1915</v>
      </c>
      <c r="M27" s="1"/>
      <c r="N27" s="1"/>
      <c r="O27" s="1"/>
      <c r="Q27" s="14"/>
      <c r="U27" s="1"/>
      <c r="V27" s="18"/>
      <c r="W27" s="18"/>
      <c r="X27" s="18"/>
      <c r="Y27" s="6"/>
      <c r="Z27" s="13"/>
      <c r="AA27" s="4">
        <v>1915</v>
      </c>
      <c r="AO27" s="13">
        <v>0.15954321622848511</v>
      </c>
      <c r="AP27" s="13">
        <v>0.36256527900695801</v>
      </c>
      <c r="AQ27" s="13">
        <v>0.47789150476455688</v>
      </c>
      <c r="AR27" s="13">
        <v>0.19543337821960449</v>
      </c>
      <c r="AS27" s="13">
        <f t="shared" si="6"/>
        <v>0.28245812654495239</v>
      </c>
      <c r="AT27" s="13">
        <v>8.1721663475036621E-2</v>
      </c>
      <c r="AU27" s="215">
        <v>5022.7149098754753</v>
      </c>
      <c r="AV27" s="171">
        <f t="shared" si="7"/>
        <v>0.16441771976209374</v>
      </c>
      <c r="AW27" s="171">
        <f t="shared" si="8"/>
        <v>0.38780849050731631</v>
      </c>
      <c r="AX27" s="171">
        <v>0.42055223685384796</v>
      </c>
      <c r="AY27" s="171">
        <v>0.1847035456454322</v>
      </c>
      <c r="AZ27" s="171">
        <f t="shared" si="9"/>
        <v>0.23584869120841576</v>
      </c>
      <c r="BA27" s="216">
        <v>10718.621268822899</v>
      </c>
      <c r="BB27" s="215">
        <f>DataFigures!BA27*$BF$26</f>
        <v>8776.964463218168</v>
      </c>
      <c r="BC27" s="171">
        <f t="shared" si="10"/>
        <v>0.57226105117826154</v>
      </c>
      <c r="BD27" s="115"/>
      <c r="BF27" t="s">
        <v>118</v>
      </c>
      <c r="BJ27" s="4">
        <v>1915</v>
      </c>
      <c r="BK27" s="32"/>
      <c r="BL27" s="32"/>
      <c r="BM27" s="32"/>
      <c r="BN27" s="32"/>
      <c r="BO27" s="32"/>
      <c r="BP27" s="32"/>
      <c r="BQ27" s="32"/>
      <c r="BR27" s="32"/>
      <c r="BS27" s="33"/>
      <c r="BT27" s="38"/>
      <c r="BU27" s="30"/>
      <c r="BV27" s="30"/>
      <c r="BW27" s="30"/>
      <c r="BX27" s="30"/>
      <c r="BY27" s="30"/>
      <c r="BZ27" s="30"/>
      <c r="CA27" s="38"/>
      <c r="CB27" s="30"/>
      <c r="CC27" s="30"/>
      <c r="CD27" s="30"/>
      <c r="CE27" s="30"/>
      <c r="CF27" s="30"/>
      <c r="CG27" s="31"/>
      <c r="CH27" s="30"/>
      <c r="CJ27" s="32"/>
      <c r="CK27" s="32"/>
      <c r="CL27" s="32"/>
      <c r="CM27" s="32"/>
      <c r="CN27" s="32"/>
      <c r="DF27" s="42"/>
      <c r="DG27" s="32"/>
      <c r="DH27" s="32"/>
      <c r="DI27" s="32"/>
      <c r="DJ27" s="32"/>
      <c r="DK27" s="32"/>
      <c r="DL27" s="32"/>
      <c r="DM27" s="33"/>
      <c r="DV27" s="42"/>
      <c r="DW27" s="32"/>
      <c r="DX27" s="32"/>
      <c r="DY27" s="32"/>
      <c r="DZ27" s="32"/>
      <c r="EA27" s="32"/>
      <c r="EB27" s="32"/>
      <c r="EC27" s="33"/>
      <c r="EL27" s="42"/>
      <c r="EM27" s="32"/>
      <c r="EN27" s="32"/>
      <c r="EO27" s="32"/>
      <c r="EP27" s="32"/>
      <c r="EQ27" s="32"/>
      <c r="ER27" s="32"/>
      <c r="ES27" s="33"/>
      <c r="ET27" s="42"/>
      <c r="EU27" s="32"/>
      <c r="EV27" s="32"/>
      <c r="EW27" s="32"/>
      <c r="EX27" s="32"/>
      <c r="EY27" s="32"/>
      <c r="EZ27" s="32"/>
      <c r="FA27" s="33"/>
      <c r="FB27" s="42"/>
      <c r="FC27" s="32"/>
      <c r="FD27" s="32"/>
      <c r="FE27" s="32"/>
      <c r="FF27" s="32"/>
      <c r="FG27" s="32"/>
      <c r="FH27" s="32"/>
      <c r="FI27" s="33"/>
      <c r="FK27" s="152">
        <v>1915</v>
      </c>
      <c r="FL27" s="42"/>
      <c r="FM27" s="32"/>
      <c r="FN27" s="32"/>
      <c r="FO27" s="42"/>
      <c r="FP27" s="32"/>
      <c r="FQ27" s="33"/>
      <c r="FR27" s="32"/>
      <c r="FS27" s="32"/>
      <c r="FT27" s="32"/>
      <c r="FU27" s="42"/>
      <c r="FV27" s="32"/>
      <c r="FW27" s="33"/>
      <c r="FX27" s="32"/>
      <c r="FY27" s="32"/>
      <c r="FZ27" s="33"/>
      <c r="GC27" s="42"/>
      <c r="GD27" s="32"/>
      <c r="GE27" s="32"/>
      <c r="GF27" s="32"/>
      <c r="GG27" s="32"/>
      <c r="GH27" s="32"/>
      <c r="GI27" s="32"/>
      <c r="GJ27" s="33"/>
      <c r="GK27" s="4">
        <v>1915</v>
      </c>
      <c r="GL27" s="152"/>
      <c r="GM27" s="32"/>
      <c r="GN27" s="32"/>
      <c r="GO27" s="32"/>
      <c r="GP27" s="33"/>
      <c r="GQ27" s="32">
        <v>39</v>
      </c>
      <c r="GR27" s="122">
        <v>3.2762682437896729</v>
      </c>
      <c r="GS27" s="117">
        <v>2.2299587726593018</v>
      </c>
      <c r="GT27" s="117">
        <v>1.5334476232528687</v>
      </c>
      <c r="GU27" s="123">
        <v>1.4134035110473633</v>
      </c>
      <c r="GV27" s="122">
        <v>3.0008021212874727</v>
      </c>
      <c r="GW27" s="117">
        <v>2.1347732072951939</v>
      </c>
      <c r="GX27" s="117">
        <v>1.539816384007354</v>
      </c>
      <c r="GY27" s="123">
        <v>1.3993979941447088</v>
      </c>
      <c r="GZ27" s="122">
        <v>3.9125739341402941</v>
      </c>
      <c r="HA27" s="117">
        <v>2.4884510196322918</v>
      </c>
      <c r="HB27" s="117">
        <v>1.7276504672951687</v>
      </c>
      <c r="HC27" s="123">
        <v>1.4934748496887345</v>
      </c>
      <c r="HD27" s="122">
        <v>0.93635757020733068</v>
      </c>
      <c r="HE27" s="117">
        <v>0.97684393847780937</v>
      </c>
      <c r="HF27" s="117">
        <v>1.0455928509828385</v>
      </c>
      <c r="HG27" s="117">
        <v>1.0381984186315369</v>
      </c>
      <c r="HH27" s="42"/>
      <c r="HI27" s="32"/>
      <c r="HJ27" s="32"/>
      <c r="HK27" s="33"/>
      <c r="HM27" s="42">
        <v>39</v>
      </c>
      <c r="HN27" s="117">
        <v>1.1425705852206509</v>
      </c>
      <c r="HO27" s="116">
        <v>1.1537734253656569</v>
      </c>
      <c r="HP27" s="116">
        <v>1.0251226621068674</v>
      </c>
      <c r="HQ27" s="116">
        <v>1.0370203890367757</v>
      </c>
      <c r="HR27" s="116">
        <v>1.0451318676008923</v>
      </c>
      <c r="HS27" s="42">
        <v>39</v>
      </c>
      <c r="HT27" s="117">
        <v>1.2020737855020822</v>
      </c>
      <c r="HU27" s="116">
        <v>1.2075727694669256</v>
      </c>
      <c r="HV27" s="116">
        <v>1.0719575176466767</v>
      </c>
      <c r="HW27" s="116">
        <v>1.0695597794010274</v>
      </c>
      <c r="HX27" s="116">
        <v>1.0937043742748807</v>
      </c>
      <c r="HY27" s="42">
        <v>39</v>
      </c>
      <c r="HZ27" s="117">
        <v>0.90352572049475555</v>
      </c>
      <c r="IA27" s="116">
        <v>0.87514881221596097</v>
      </c>
      <c r="IB27" s="116">
        <v>0.8763819973612812</v>
      </c>
      <c r="IC27" s="116">
        <v>0.93775028632954349</v>
      </c>
      <c r="ID27" s="116">
        <v>0.86413832154178871</v>
      </c>
      <c r="IE27" s="42"/>
      <c r="IF27" s="32"/>
      <c r="IG27" s="32"/>
      <c r="IH27" s="32"/>
      <c r="II27" s="33"/>
      <c r="IJ27" s="42"/>
      <c r="IK27" s="32"/>
      <c r="IL27" s="32"/>
      <c r="IM27" s="32"/>
      <c r="IN27" s="32"/>
      <c r="IO27" s="33"/>
      <c r="IP27" s="42"/>
      <c r="IQ27" s="32"/>
      <c r="IR27" s="32"/>
      <c r="IS27" s="32"/>
      <c r="IT27" s="32"/>
      <c r="IU27" s="33"/>
      <c r="IW27">
        <v>1919</v>
      </c>
      <c r="IX27" s="63">
        <v>0.93501173352844025</v>
      </c>
      <c r="IY27" s="63">
        <v>0.83674544095993042</v>
      </c>
      <c r="IZ27" s="14">
        <v>0.47216060757637024</v>
      </c>
      <c r="JA27" s="13">
        <v>0.23714723011258529</v>
      </c>
      <c r="JB27" s="13">
        <v>0.61424714726756435</v>
      </c>
      <c r="JC27" s="13">
        <v>0.52421694993972778</v>
      </c>
      <c r="JD27" s="13">
        <v>0.20874954760074615</v>
      </c>
      <c r="JE27" s="13">
        <v>5.6869430179489318E-2</v>
      </c>
    </row>
    <row r="28" spans="1:265">
      <c r="A28" s="4">
        <v>1916</v>
      </c>
      <c r="B28" s="5"/>
      <c r="C28" s="5"/>
      <c r="D28" s="5"/>
      <c r="E28" s="12"/>
      <c r="F28" s="12"/>
      <c r="G28" s="12"/>
      <c r="H28" s="12"/>
      <c r="I28" s="12"/>
      <c r="J28" s="12"/>
      <c r="K28" s="7"/>
      <c r="L28">
        <v>1916</v>
      </c>
      <c r="M28" s="1"/>
      <c r="N28" s="1"/>
      <c r="O28" s="1"/>
      <c r="Q28" s="14"/>
      <c r="U28" s="1"/>
      <c r="V28" s="18"/>
      <c r="W28" s="18"/>
      <c r="X28" s="18"/>
      <c r="Y28" s="6"/>
      <c r="Z28" s="13"/>
      <c r="AA28" s="4">
        <v>1916</v>
      </c>
      <c r="AO28" s="13">
        <v>0.15992629528045654</v>
      </c>
      <c r="AP28" s="13">
        <v>0.34000080823898315</v>
      </c>
      <c r="AQ28" s="13">
        <v>0.5000728964805603</v>
      </c>
      <c r="AR28" s="13">
        <v>0.22740158438682556</v>
      </c>
      <c r="AS28" s="13">
        <f t="shared" si="6"/>
        <v>0.27267131209373474</v>
      </c>
      <c r="AT28" s="13">
        <v>0.10742149502038956</v>
      </c>
      <c r="AU28" s="215">
        <v>5688.4677622106856</v>
      </c>
      <c r="AV28" s="171">
        <f t="shared" si="7"/>
        <v>0.16814033073113752</v>
      </c>
      <c r="AW28" s="171">
        <f t="shared" si="8"/>
        <v>0.3965889318292114</v>
      </c>
      <c r="AX28" s="171">
        <v>0.4432551365474483</v>
      </c>
      <c r="AY28" s="171">
        <v>0.20489887818034683</v>
      </c>
      <c r="AZ28" s="171">
        <f t="shared" si="9"/>
        <v>0.23835625836710148</v>
      </c>
      <c r="BA28" s="216">
        <v>12221.787406460297</v>
      </c>
      <c r="BB28" s="215">
        <f>DataFigures!BA28*$BF$26</f>
        <v>10007.835061354826</v>
      </c>
      <c r="BC28" s="171">
        <f t="shared" si="10"/>
        <v>0.56840143021307954</v>
      </c>
      <c r="BD28" s="115"/>
      <c r="BJ28" s="4">
        <v>1916</v>
      </c>
      <c r="BK28" s="32"/>
      <c r="BL28" s="32"/>
      <c r="BM28" s="32"/>
      <c r="BN28" s="32"/>
      <c r="BO28" s="32"/>
      <c r="BP28" s="32"/>
      <c r="BQ28" s="32"/>
      <c r="BR28" s="32"/>
      <c r="BS28" s="33"/>
      <c r="BT28" s="38"/>
      <c r="BU28" s="30"/>
      <c r="BV28" s="30"/>
      <c r="BW28" s="30"/>
      <c r="BX28" s="30"/>
      <c r="BY28" s="30"/>
      <c r="BZ28" s="30"/>
      <c r="CA28" s="38"/>
      <c r="CB28" s="30"/>
      <c r="CC28" s="30"/>
      <c r="CD28" s="30"/>
      <c r="CE28" s="30"/>
      <c r="CF28" s="30"/>
      <c r="CG28" s="31"/>
      <c r="CH28" s="30"/>
      <c r="CJ28" s="32"/>
      <c r="CK28" s="32"/>
      <c r="CL28" s="32"/>
      <c r="CM28" s="32"/>
      <c r="CN28" s="32"/>
      <c r="DF28" s="42"/>
      <c r="DG28" s="32"/>
      <c r="DH28" s="32"/>
      <c r="DI28" s="32"/>
      <c r="DJ28" s="32"/>
      <c r="DK28" s="32"/>
      <c r="DL28" s="32"/>
      <c r="DM28" s="33"/>
      <c r="DV28" s="42"/>
      <c r="DW28" s="32"/>
      <c r="DX28" s="32"/>
      <c r="DY28" s="32"/>
      <c r="DZ28" s="32"/>
      <c r="EA28" s="32"/>
      <c r="EB28" s="32"/>
      <c r="EC28" s="33"/>
      <c r="EL28" s="42"/>
      <c r="EM28" s="32"/>
      <c r="EN28" s="32"/>
      <c r="EO28" s="32"/>
      <c r="EP28" s="32"/>
      <c r="EQ28" s="32"/>
      <c r="ER28" s="32"/>
      <c r="ES28" s="33"/>
      <c r="ET28" s="42"/>
      <c r="EU28" s="32"/>
      <c r="EV28" s="32"/>
      <c r="EW28" s="32"/>
      <c r="EX28" s="32"/>
      <c r="EY28" s="32"/>
      <c r="EZ28" s="32"/>
      <c r="FA28" s="33"/>
      <c r="FB28" s="42"/>
      <c r="FC28" s="32"/>
      <c r="FD28" s="32"/>
      <c r="FE28" s="32"/>
      <c r="FF28" s="32"/>
      <c r="FG28" s="32"/>
      <c r="FH28" s="32"/>
      <c r="FI28" s="33"/>
      <c r="FK28" s="152">
        <v>1916</v>
      </c>
      <c r="FL28" s="42"/>
      <c r="FM28" s="32"/>
      <c r="FN28" s="32"/>
      <c r="FO28" s="42"/>
      <c r="FP28" s="32"/>
      <c r="FQ28" s="33"/>
      <c r="FR28" s="32"/>
      <c r="FS28" s="32"/>
      <c r="FT28" s="32"/>
      <c r="FU28" s="42"/>
      <c r="FV28" s="32"/>
      <c r="FW28" s="33"/>
      <c r="FX28" s="32"/>
      <c r="FY28" s="32"/>
      <c r="FZ28" s="33"/>
      <c r="GC28" s="42"/>
      <c r="GD28" s="32"/>
      <c r="GE28" s="32"/>
      <c r="GF28" s="32"/>
      <c r="GG28" s="32"/>
      <c r="GH28" s="32"/>
      <c r="GI28" s="32"/>
      <c r="GJ28" s="33"/>
      <c r="GK28" s="4">
        <v>1916</v>
      </c>
      <c r="GL28" s="152"/>
      <c r="GM28" s="32"/>
      <c r="GN28" s="32"/>
      <c r="GO28" s="32"/>
      <c r="GP28" s="33"/>
      <c r="GQ28" s="32">
        <v>40</v>
      </c>
      <c r="GR28" s="122">
        <v>2.8681304454803467</v>
      </c>
      <c r="GS28" s="117">
        <v>2.0678682327270508</v>
      </c>
      <c r="GT28" s="117">
        <v>1.5641086101531982</v>
      </c>
      <c r="GU28" s="123">
        <v>1.4255763292312622</v>
      </c>
      <c r="GV28" s="122">
        <v>2.9688315785656041</v>
      </c>
      <c r="GW28" s="117">
        <v>2.1592040549931477</v>
      </c>
      <c r="GX28" s="117">
        <v>1.5406057045659307</v>
      </c>
      <c r="GY28" s="123">
        <v>1.4093193171295628</v>
      </c>
      <c r="GZ28" s="122">
        <v>3.8889624337954958</v>
      </c>
      <c r="HA28" s="117">
        <v>2.5380520796142716</v>
      </c>
      <c r="HB28" s="117">
        <v>1.7336997012299293</v>
      </c>
      <c r="HC28" s="123">
        <v>1.5095354005325561</v>
      </c>
      <c r="HD28" s="122">
        <v>0.94686978312847281</v>
      </c>
      <c r="HE28" s="117">
        <v>0.97950065616859683</v>
      </c>
      <c r="HF28" s="117">
        <v>1.0530111134116047</v>
      </c>
      <c r="HG28" s="117">
        <v>1.0442568656268749</v>
      </c>
      <c r="HH28" s="42"/>
      <c r="HI28" s="32"/>
      <c r="HJ28" s="32"/>
      <c r="HK28" s="33"/>
      <c r="HM28" s="42">
        <v>40</v>
      </c>
      <c r="HN28" s="117">
        <v>1.1607469504583534</v>
      </c>
      <c r="HO28" s="116">
        <v>1.1785977617649082</v>
      </c>
      <c r="HP28" s="116">
        <v>1.0527761353474894</v>
      </c>
      <c r="HQ28" s="116">
        <v>1.0637638962262974</v>
      </c>
      <c r="HR28" s="116">
        <v>1.0653889540497403</v>
      </c>
      <c r="HS28" s="42">
        <v>40</v>
      </c>
      <c r="HT28" s="117">
        <v>1.2157330905652302</v>
      </c>
      <c r="HU28" s="116">
        <v>1.2227418483523957</v>
      </c>
      <c r="HV28" s="116">
        <v>1.0912186198680971</v>
      </c>
      <c r="HW28" s="116">
        <v>1.0860230066745109</v>
      </c>
      <c r="HX28" s="116">
        <v>1.1048326397591643</v>
      </c>
      <c r="HY28" s="42">
        <v>40</v>
      </c>
      <c r="HZ28" s="117">
        <v>0.93915232531753379</v>
      </c>
      <c r="IA28" s="116">
        <v>0.92632547994627312</v>
      </c>
      <c r="IB28" s="116">
        <v>0.93131786335158173</v>
      </c>
      <c r="IC28" s="116">
        <v>0.99500237188241525</v>
      </c>
      <c r="ID28" s="116">
        <v>0.90673686057441005</v>
      </c>
      <c r="IE28" s="42"/>
      <c r="IF28" s="32"/>
      <c r="IG28" s="32"/>
      <c r="IH28" s="32"/>
      <c r="II28" s="33"/>
      <c r="IJ28" s="42"/>
      <c r="IK28" s="32"/>
      <c r="IL28" s="32"/>
      <c r="IM28" s="32"/>
      <c r="IN28" s="32"/>
      <c r="IO28" s="33"/>
      <c r="IP28" s="42"/>
      <c r="IQ28" s="32"/>
      <c r="IR28" s="32"/>
      <c r="IS28" s="32"/>
      <c r="IT28" s="32"/>
      <c r="IU28" s="33"/>
      <c r="IW28">
        <v>1920</v>
      </c>
      <c r="IX28" s="63">
        <v>0.93492770051605012</v>
      </c>
      <c r="IY28" s="63">
        <v>0.82666140794754028</v>
      </c>
      <c r="IZ28" s="14">
        <v>0.46171119809150696</v>
      </c>
      <c r="JA28" s="13">
        <v>0.24404202618029811</v>
      </c>
      <c r="JB28" s="13">
        <v>0.60975153607676835</v>
      </c>
      <c r="JC28" s="13">
        <v>0.50972133874893188</v>
      </c>
      <c r="JD28" s="13">
        <v>0.19944415986537933</v>
      </c>
      <c r="JE28" s="13">
        <v>5.8115649285068009E-2</v>
      </c>
    </row>
    <row r="29" spans="1:265">
      <c r="A29" s="4">
        <v>1917</v>
      </c>
      <c r="B29" s="5"/>
      <c r="C29" s="5"/>
      <c r="D29" s="5"/>
      <c r="E29" s="12"/>
      <c r="F29" s="12"/>
      <c r="G29" s="12"/>
      <c r="H29" s="12"/>
      <c r="I29" s="12"/>
      <c r="J29" s="12"/>
      <c r="K29" s="7"/>
      <c r="L29">
        <v>1917</v>
      </c>
      <c r="M29" s="1"/>
      <c r="N29" s="1"/>
      <c r="O29" s="1"/>
      <c r="Q29" s="14"/>
      <c r="U29" s="1"/>
      <c r="V29" s="18"/>
      <c r="W29" s="18"/>
      <c r="X29" s="18"/>
      <c r="Y29" s="6"/>
      <c r="Z29" s="13"/>
      <c r="AA29" s="4">
        <v>1917</v>
      </c>
      <c r="AO29" s="13">
        <v>0.16058589518070221</v>
      </c>
      <c r="AP29" s="13">
        <v>0.34676897525787354</v>
      </c>
      <c r="AQ29" s="13">
        <v>0.49264511466026306</v>
      </c>
      <c r="AR29" s="13">
        <v>0.22534233331680298</v>
      </c>
      <c r="AS29" s="13">
        <f t="shared" si="6"/>
        <v>0.26730278134346008</v>
      </c>
      <c r="AT29" s="13">
        <v>0.10625214129686356</v>
      </c>
      <c r="AU29" s="215">
        <v>5631.2568915640613</v>
      </c>
      <c r="AV29" s="171">
        <f t="shared" si="7"/>
        <v>0.1627173182523004</v>
      </c>
      <c r="AW29" s="171">
        <f t="shared" si="8"/>
        <v>0.383797790543082</v>
      </c>
      <c r="AX29" s="171">
        <v>0.44777378973058979</v>
      </c>
      <c r="AY29" s="171">
        <v>0.19982976674380784</v>
      </c>
      <c r="AZ29" s="171">
        <f t="shared" si="9"/>
        <v>0.24794402298678195</v>
      </c>
      <c r="BA29" s="216">
        <v>12029.519362677687</v>
      </c>
      <c r="BB29" s="215">
        <f>DataFigures!BA29*$BF$26</f>
        <v>9850.3959891673494</v>
      </c>
      <c r="BC29" s="171">
        <f t="shared" si="10"/>
        <v>0.5716782246883122</v>
      </c>
      <c r="BD29" s="115"/>
      <c r="BJ29" s="4">
        <v>1917</v>
      </c>
      <c r="BK29" s="32"/>
      <c r="BL29" s="32"/>
      <c r="BM29" s="32"/>
      <c r="BN29" s="32"/>
      <c r="BO29" s="32"/>
      <c r="BP29" s="32"/>
      <c r="BQ29" s="32"/>
      <c r="BR29" s="32"/>
      <c r="BS29" s="33"/>
      <c r="BT29" s="38"/>
      <c r="BU29" s="30"/>
      <c r="BV29" s="30"/>
      <c r="BW29" s="30"/>
      <c r="BX29" s="30"/>
      <c r="BY29" s="30"/>
      <c r="BZ29" s="30"/>
      <c r="CA29" s="38"/>
      <c r="CB29" s="30"/>
      <c r="CC29" s="30"/>
      <c r="CD29" s="30"/>
      <c r="CE29" s="30"/>
      <c r="CF29" s="30"/>
      <c r="CG29" s="31"/>
      <c r="CH29" s="30"/>
      <c r="CJ29" s="32"/>
      <c r="CK29" s="32"/>
      <c r="CL29" s="32"/>
      <c r="CM29" s="32"/>
      <c r="CN29" s="32"/>
      <c r="DF29" s="42"/>
      <c r="DG29" s="32"/>
      <c r="DH29" s="32"/>
      <c r="DI29" s="32"/>
      <c r="DJ29" s="32"/>
      <c r="DK29" s="32"/>
      <c r="DL29" s="32"/>
      <c r="DM29" s="33"/>
      <c r="DV29" s="42"/>
      <c r="DW29" s="32"/>
      <c r="DX29" s="32"/>
      <c r="DY29" s="32"/>
      <c r="DZ29" s="32"/>
      <c r="EA29" s="32"/>
      <c r="EB29" s="32"/>
      <c r="EC29" s="33"/>
      <c r="EL29" s="42"/>
      <c r="EM29" s="32"/>
      <c r="EN29" s="32"/>
      <c r="EO29" s="32"/>
      <c r="EP29" s="32"/>
      <c r="EQ29" s="32"/>
      <c r="ER29" s="32"/>
      <c r="ES29" s="33"/>
      <c r="ET29" s="42"/>
      <c r="EU29" s="32"/>
      <c r="EV29" s="32"/>
      <c r="EW29" s="32"/>
      <c r="EX29" s="32"/>
      <c r="EY29" s="32"/>
      <c r="EZ29" s="32"/>
      <c r="FA29" s="33"/>
      <c r="FB29" s="42"/>
      <c r="FC29" s="32"/>
      <c r="FD29" s="32"/>
      <c r="FE29" s="32"/>
      <c r="FF29" s="32"/>
      <c r="FG29" s="32"/>
      <c r="FH29" s="32"/>
      <c r="FI29" s="33"/>
      <c r="FK29" s="152">
        <v>1917</v>
      </c>
      <c r="FL29" s="42"/>
      <c r="FM29" s="32"/>
      <c r="FN29" s="32"/>
      <c r="FO29" s="42"/>
      <c r="FP29" s="32"/>
      <c r="FQ29" s="33"/>
      <c r="FR29" s="32"/>
      <c r="FS29" s="32"/>
      <c r="FT29" s="32"/>
      <c r="FU29" s="42"/>
      <c r="FV29" s="32"/>
      <c r="FW29" s="33"/>
      <c r="FX29" s="32"/>
      <c r="FY29" s="32"/>
      <c r="FZ29" s="33"/>
      <c r="GC29" s="42"/>
      <c r="GD29" s="32"/>
      <c r="GE29" s="32"/>
      <c r="GF29" s="32"/>
      <c r="GG29" s="32"/>
      <c r="GH29" s="32"/>
      <c r="GI29" s="32"/>
      <c r="GJ29" s="33"/>
      <c r="GK29" s="4">
        <v>1917</v>
      </c>
      <c r="GL29" s="152"/>
      <c r="GM29" s="32"/>
      <c r="GN29" s="32"/>
      <c r="GO29" s="32"/>
      <c r="GP29" s="33"/>
      <c r="GQ29" s="32">
        <v>41</v>
      </c>
      <c r="GR29" s="122">
        <v>2.8301126956939697</v>
      </c>
      <c r="GS29" s="117">
        <v>2.1620402336120605</v>
      </c>
      <c r="GT29" s="117">
        <v>1.5561834573745728</v>
      </c>
      <c r="GU29" s="123">
        <v>1.4099737405776978</v>
      </c>
      <c r="GV29" s="122">
        <v>2.9379119451861389</v>
      </c>
      <c r="GW29" s="117">
        <v>2.1893664807036486</v>
      </c>
      <c r="GX29" s="117">
        <v>1.5407969135240764</v>
      </c>
      <c r="GY29" s="123">
        <v>1.4151282405172811</v>
      </c>
      <c r="GZ29" s="122">
        <v>3.8477790961997966</v>
      </c>
      <c r="HA29" s="117">
        <v>2.5837831048667788</v>
      </c>
      <c r="HB29" s="117">
        <v>1.7392828452268716</v>
      </c>
      <c r="HC29" s="123">
        <v>1.5195957933823079</v>
      </c>
      <c r="HD29" s="122">
        <v>0.95345837020244306</v>
      </c>
      <c r="HE29" s="117">
        <v>0.9804399462357779</v>
      </c>
      <c r="HF29" s="117">
        <v>1.0590176161636302</v>
      </c>
      <c r="HG29" s="117">
        <v>1.0499326228816561</v>
      </c>
      <c r="HH29" s="42"/>
      <c r="HI29" s="32"/>
      <c r="HJ29" s="32"/>
      <c r="HK29" s="33"/>
      <c r="HM29" s="42">
        <v>41</v>
      </c>
      <c r="HN29" s="117">
        <v>1.1768181070030939</v>
      </c>
      <c r="HO29" s="116">
        <v>1.1962758980760144</v>
      </c>
      <c r="HP29" s="116">
        <v>1.079656295030978</v>
      </c>
      <c r="HQ29" s="116">
        <v>1.0871094291588739</v>
      </c>
      <c r="HR29" s="116">
        <v>1.0798893188772398</v>
      </c>
      <c r="HS29" s="42">
        <v>41</v>
      </c>
      <c r="HT29" s="117">
        <v>1.2269120474639148</v>
      </c>
      <c r="HU29" s="116">
        <v>1.2346186895650688</v>
      </c>
      <c r="HV29" s="116">
        <v>1.1094648465609143</v>
      </c>
      <c r="HW29" s="116">
        <v>1.1002720132321857</v>
      </c>
      <c r="HX29" s="116">
        <v>1.1112491787732175</v>
      </c>
      <c r="HY29" s="42">
        <v>41</v>
      </c>
      <c r="HZ29" s="117">
        <v>0.97491398561079567</v>
      </c>
      <c r="IA29" s="116">
        <v>0.97617865490809996</v>
      </c>
      <c r="IB29" s="116">
        <v>0.98500153485609732</v>
      </c>
      <c r="IC29" s="116">
        <v>1.0470087431006283</v>
      </c>
      <c r="ID29" s="116">
        <v>0.95113084492094369</v>
      </c>
      <c r="IE29" s="42"/>
      <c r="IF29" s="32"/>
      <c r="IG29" s="32"/>
      <c r="IH29" s="32"/>
      <c r="II29" s="33"/>
      <c r="IJ29" s="42"/>
      <c r="IK29" s="32"/>
      <c r="IL29" s="32"/>
      <c r="IM29" s="32"/>
      <c r="IN29" s="32"/>
      <c r="IO29" s="33"/>
      <c r="IP29" s="42"/>
      <c r="IQ29" s="32"/>
      <c r="IR29" s="32"/>
      <c r="IS29" s="32"/>
      <c r="IT29" s="32"/>
      <c r="IU29" s="33"/>
      <c r="IW29">
        <v>1921</v>
      </c>
      <c r="IX29" s="63">
        <v>0.93800384616500643</v>
      </c>
      <c r="IY29" s="63">
        <v>0.81973755359649658</v>
      </c>
      <c r="IZ29" s="14">
        <v>0.44891873002052307</v>
      </c>
      <c r="JA29" s="13">
        <v>0.23743256993621795</v>
      </c>
      <c r="JB29" s="13">
        <v>0.6100676886494002</v>
      </c>
      <c r="JC29" s="13">
        <v>0.50003749132156372</v>
      </c>
      <c r="JD29" s="13">
        <v>0.19066286087036133</v>
      </c>
      <c r="JE29" s="13">
        <v>5.2942377652328496E-2</v>
      </c>
    </row>
    <row r="30" spans="1:265">
      <c r="A30" s="4">
        <v>1918</v>
      </c>
      <c r="B30" s="5"/>
      <c r="C30" s="5"/>
      <c r="D30" s="5"/>
      <c r="E30" s="12"/>
      <c r="F30" s="12"/>
      <c r="G30" s="12"/>
      <c r="H30" s="12"/>
      <c r="I30" s="12"/>
      <c r="J30" s="12"/>
      <c r="K30" s="7"/>
      <c r="L30">
        <v>1918</v>
      </c>
      <c r="M30" s="1"/>
      <c r="N30" s="1"/>
      <c r="O30" s="1"/>
      <c r="Q30" s="14"/>
      <c r="U30" s="1"/>
      <c r="V30" s="18"/>
      <c r="W30" s="18"/>
      <c r="X30" s="18"/>
      <c r="Y30" s="6"/>
      <c r="Z30" s="13"/>
      <c r="AA30" s="4">
        <v>1918</v>
      </c>
      <c r="AO30" s="13">
        <v>0.16995207965373993</v>
      </c>
      <c r="AP30" s="13">
        <v>0.3666529655456543</v>
      </c>
      <c r="AQ30" s="13">
        <v>0.46339496970176697</v>
      </c>
      <c r="AR30" s="13">
        <v>0.1996598094701767</v>
      </c>
      <c r="AS30" s="13">
        <f t="shared" si="6"/>
        <v>0.26373516023159027</v>
      </c>
      <c r="AT30" s="13">
        <v>9.1350257396697998E-2</v>
      </c>
      <c r="AU30" s="215">
        <v>4936.441169818444</v>
      </c>
      <c r="AV30" s="171">
        <f t="shared" si="7"/>
        <v>0.16860565734999783</v>
      </c>
      <c r="AW30" s="171">
        <f t="shared" si="8"/>
        <v>0.39768648757876324</v>
      </c>
      <c r="AX30" s="171">
        <v>0.43527073743965095</v>
      </c>
      <c r="AY30" s="171">
        <v>0.18810173079489176</v>
      </c>
      <c r="AZ30" s="171">
        <f t="shared" si="9"/>
        <v>0.24716900664475919</v>
      </c>
      <c r="BA30" s="216">
        <v>12727.059893526473</v>
      </c>
      <c r="BB30" s="215">
        <f>DataFigures!BA30*$BF$26</f>
        <v>10421.57844793394</v>
      </c>
      <c r="BC30" s="171">
        <f t="shared" si="10"/>
        <v>0.47367499985542832</v>
      </c>
      <c r="BD30" s="115"/>
      <c r="BJ30" s="4">
        <v>1918</v>
      </c>
      <c r="BK30" s="32"/>
      <c r="BL30" s="32"/>
      <c r="BM30" s="32"/>
      <c r="BN30" s="32"/>
      <c r="BO30" s="32"/>
      <c r="BP30" s="32"/>
      <c r="BQ30" s="32"/>
      <c r="BR30" s="32"/>
      <c r="BS30" s="33"/>
      <c r="BT30" s="38"/>
      <c r="BU30" s="30"/>
      <c r="BV30" s="30"/>
      <c r="BW30" s="30"/>
      <c r="BX30" s="30"/>
      <c r="BY30" s="30"/>
      <c r="BZ30" s="30"/>
      <c r="CA30" s="38"/>
      <c r="CB30" s="30"/>
      <c r="CC30" s="30"/>
      <c r="CD30" s="30"/>
      <c r="CE30" s="30"/>
      <c r="CF30" s="30"/>
      <c r="CG30" s="31"/>
      <c r="CH30" s="30"/>
      <c r="CJ30" s="32"/>
      <c r="CK30" s="32"/>
      <c r="CL30" s="32"/>
      <c r="CM30" s="32"/>
      <c r="CN30" s="32"/>
      <c r="DF30" s="42"/>
      <c r="DG30" s="32"/>
      <c r="DH30" s="32"/>
      <c r="DI30" s="32"/>
      <c r="DJ30" s="32"/>
      <c r="DK30" s="32"/>
      <c r="DL30" s="32"/>
      <c r="DM30" s="33"/>
      <c r="DV30" s="42"/>
      <c r="DW30" s="32"/>
      <c r="DX30" s="32"/>
      <c r="DY30" s="32"/>
      <c r="DZ30" s="32"/>
      <c r="EA30" s="32"/>
      <c r="EB30" s="32"/>
      <c r="EC30" s="33"/>
      <c r="EL30" s="42"/>
      <c r="EM30" s="32"/>
      <c r="EN30" s="32"/>
      <c r="EO30" s="32"/>
      <c r="EP30" s="32"/>
      <c r="EQ30" s="32"/>
      <c r="ER30" s="32"/>
      <c r="ES30" s="33"/>
      <c r="ET30" s="42"/>
      <c r="EU30" s="32"/>
      <c r="EV30" s="32"/>
      <c r="EW30" s="32"/>
      <c r="EX30" s="32"/>
      <c r="EY30" s="32"/>
      <c r="EZ30" s="32"/>
      <c r="FA30" s="33"/>
      <c r="FB30" s="42"/>
      <c r="FC30" s="32"/>
      <c r="FD30" s="32"/>
      <c r="FE30" s="32"/>
      <c r="FF30" s="32"/>
      <c r="FG30" s="32"/>
      <c r="FH30" s="32"/>
      <c r="FI30" s="33"/>
      <c r="FK30" s="152">
        <v>1918</v>
      </c>
      <c r="FL30" s="42"/>
      <c r="FM30" s="32"/>
      <c r="FN30" s="32"/>
      <c r="FO30" s="42"/>
      <c r="FP30" s="32"/>
      <c r="FQ30" s="33"/>
      <c r="FR30" s="32"/>
      <c r="FS30" s="32"/>
      <c r="FT30" s="32"/>
      <c r="FU30" s="42"/>
      <c r="FV30" s="32"/>
      <c r="FW30" s="33"/>
      <c r="FX30" s="32"/>
      <c r="FY30" s="32"/>
      <c r="FZ30" s="33"/>
      <c r="GC30" s="42"/>
      <c r="GD30" s="32"/>
      <c r="GE30" s="32"/>
      <c r="GF30" s="32"/>
      <c r="GG30" s="32"/>
      <c r="GH30" s="32"/>
      <c r="GI30" s="32"/>
      <c r="GJ30" s="33"/>
      <c r="GK30" s="4">
        <v>1918</v>
      </c>
      <c r="GL30" s="152"/>
      <c r="GM30" s="32"/>
      <c r="GN30" s="32"/>
      <c r="GO30" s="32"/>
      <c r="GP30" s="33"/>
      <c r="GQ30" s="32">
        <v>42</v>
      </c>
      <c r="GR30" s="122">
        <v>2.930241584777832</v>
      </c>
      <c r="GS30" s="117">
        <v>2.3342432975769043</v>
      </c>
      <c r="GT30" s="117">
        <v>1.5545388460159302</v>
      </c>
      <c r="GU30" s="123">
        <v>1.4718993902206421</v>
      </c>
      <c r="GV30" s="122">
        <v>2.9087633837087696</v>
      </c>
      <c r="GW30" s="117">
        <v>2.2173308090068993</v>
      </c>
      <c r="GX30" s="117">
        <v>1.5414807682129916</v>
      </c>
      <c r="GY30" s="123">
        <v>1.4199686328727805</v>
      </c>
      <c r="GZ30" s="122">
        <v>3.8199976328066203</v>
      </c>
      <c r="HA30" s="117">
        <v>2.6415791789901233</v>
      </c>
      <c r="HB30" s="117">
        <v>1.746394412973078</v>
      </c>
      <c r="HC30" s="123">
        <v>1.5243074924701496</v>
      </c>
      <c r="HD30" s="122">
        <v>0.95754452850108429</v>
      </c>
      <c r="HE30" s="117">
        <v>0.98193676110903205</v>
      </c>
      <c r="HF30" s="117">
        <v>1.0649399987609687</v>
      </c>
      <c r="HG30" s="117">
        <v>1.0554718558785345</v>
      </c>
      <c r="HH30" s="42"/>
      <c r="HI30" s="32"/>
      <c r="HJ30" s="32"/>
      <c r="HK30" s="33"/>
      <c r="HM30" s="42">
        <v>42</v>
      </c>
      <c r="HN30" s="117">
        <v>1.1894774743990291</v>
      </c>
      <c r="HO30" s="116">
        <v>1.207546119363849</v>
      </c>
      <c r="HP30" s="116">
        <v>1.1030658481303777</v>
      </c>
      <c r="HQ30" s="116">
        <v>1.1089058310467004</v>
      </c>
      <c r="HR30" s="116">
        <v>1.0923822374857755</v>
      </c>
      <c r="HS30" s="42">
        <v>42</v>
      </c>
      <c r="HT30" s="117">
        <v>1.2350767501160984</v>
      </c>
      <c r="HU30" s="116">
        <v>1.2393024411735061</v>
      </c>
      <c r="HV30" s="116">
        <v>1.1248340671095443</v>
      </c>
      <c r="HW30" s="116">
        <v>1.1133127991675764</v>
      </c>
      <c r="HX30" s="116">
        <v>1.116178962488745</v>
      </c>
      <c r="HY30" s="42">
        <v>42</v>
      </c>
      <c r="HZ30" s="117">
        <v>1.0110186676790798</v>
      </c>
      <c r="IA30" s="116">
        <v>1.0229365817201765</v>
      </c>
      <c r="IB30" s="116">
        <v>1.0319210592025683</v>
      </c>
      <c r="IC30" s="116">
        <v>1.093603785847068</v>
      </c>
      <c r="ID30" s="116">
        <v>0.99208881776819402</v>
      </c>
      <c r="IE30" s="42"/>
      <c r="IF30" s="32"/>
      <c r="IG30" s="32"/>
      <c r="IH30" s="32"/>
      <c r="II30" s="33"/>
      <c r="IJ30" s="42"/>
      <c r="IK30" s="32"/>
      <c r="IL30" s="32"/>
      <c r="IM30" s="32"/>
      <c r="IN30" s="32"/>
      <c r="IO30" s="33"/>
      <c r="IP30" s="42"/>
      <c r="IQ30" s="32"/>
      <c r="IR30" s="32"/>
      <c r="IS30" s="32"/>
      <c r="IT30" s="32"/>
      <c r="IU30" s="33"/>
      <c r="IW30">
        <v>1922</v>
      </c>
      <c r="IX30" s="63">
        <v>0.93218583678848055</v>
      </c>
      <c r="IY30" s="63">
        <v>0.8139195442199707</v>
      </c>
      <c r="IZ30" s="14">
        <v>0.46414044499397278</v>
      </c>
      <c r="JA30" s="13">
        <v>0.25926675238609542</v>
      </c>
      <c r="JB30" s="13">
        <v>0.60167022866557451</v>
      </c>
      <c r="JC30" s="13">
        <v>0.49164003133773804</v>
      </c>
      <c r="JD30" s="13">
        <v>0.20927415788173676</v>
      </c>
      <c r="JE30" s="13">
        <v>5.9863988018658325E-2</v>
      </c>
    </row>
    <row r="31" spans="1:265">
      <c r="A31" s="4">
        <v>1919</v>
      </c>
      <c r="B31" s="5"/>
      <c r="C31" s="5"/>
      <c r="D31" s="5"/>
      <c r="E31" s="12"/>
      <c r="F31" s="12"/>
      <c r="G31" s="12"/>
      <c r="H31" s="12"/>
      <c r="I31" s="12"/>
      <c r="J31" s="12"/>
      <c r="K31" s="7"/>
      <c r="L31">
        <v>1919</v>
      </c>
      <c r="M31" s="1"/>
      <c r="N31" s="1"/>
      <c r="O31" s="1"/>
      <c r="Q31" s="14"/>
      <c r="U31" s="1"/>
      <c r="V31" s="18"/>
      <c r="W31" s="18"/>
      <c r="X31" s="18"/>
      <c r="Y31" s="6"/>
      <c r="Z31" s="13"/>
      <c r="AA31" s="4">
        <v>1919</v>
      </c>
      <c r="AO31" s="13">
        <v>0.16947938501834869</v>
      </c>
      <c r="AP31" s="13">
        <v>0.35835999250411987</v>
      </c>
      <c r="AQ31" s="13">
        <v>0.47216060757637024</v>
      </c>
      <c r="AR31" s="13">
        <v>0.20874954760074615</v>
      </c>
      <c r="AS31" s="13">
        <f t="shared" si="6"/>
        <v>0.26341105997562408</v>
      </c>
      <c r="AT31" s="13">
        <v>9.127277135848999E-2</v>
      </c>
      <c r="AU31" s="215">
        <v>5250.3571240594611</v>
      </c>
      <c r="AV31" s="171">
        <f t="shared" si="7"/>
        <v>0.15961038099098393</v>
      </c>
      <c r="AW31" s="171">
        <f t="shared" si="8"/>
        <v>0.37646952537096118</v>
      </c>
      <c r="AX31" s="171">
        <v>0.45348489120461744</v>
      </c>
      <c r="AY31" s="171">
        <v>0.20890254889952309</v>
      </c>
      <c r="AZ31" s="171">
        <f t="shared" si="9"/>
        <v>0.24458234230509435</v>
      </c>
      <c r="BA31" s="216">
        <v>12059.488570923364</v>
      </c>
      <c r="BB31" s="215">
        <f>DataFigures!BA31*$BF$26</f>
        <v>9874.9363352777382</v>
      </c>
      <c r="BC31" s="171">
        <f t="shared" si="10"/>
        <v>0.5316851618883669</v>
      </c>
      <c r="BD31" s="115"/>
      <c r="BJ31" s="4">
        <v>1919</v>
      </c>
      <c r="BK31" s="32"/>
      <c r="BL31" s="32"/>
      <c r="BM31" s="32"/>
      <c r="BN31" s="32"/>
      <c r="BO31" s="32"/>
      <c r="BP31" s="32"/>
      <c r="BQ31" s="32"/>
      <c r="BR31" s="32"/>
      <c r="BS31" s="33"/>
      <c r="BT31" s="38"/>
      <c r="BU31" s="30"/>
      <c r="BV31" s="30"/>
      <c r="BW31" s="30"/>
      <c r="BX31" s="30"/>
      <c r="BY31" s="30"/>
      <c r="BZ31" s="30"/>
      <c r="CA31" s="38"/>
      <c r="CB31" s="30"/>
      <c r="CC31" s="30"/>
      <c r="CD31" s="30"/>
      <c r="CE31" s="30"/>
      <c r="CF31" s="30"/>
      <c r="CG31" s="31"/>
      <c r="CH31" s="30"/>
      <c r="CJ31" s="32"/>
      <c r="CK31" s="32"/>
      <c r="CL31" s="32"/>
      <c r="CM31" s="32"/>
      <c r="CN31" s="32"/>
      <c r="DF31" s="42"/>
      <c r="DG31" s="32"/>
      <c r="DH31" s="32"/>
      <c r="DI31" s="32"/>
      <c r="DJ31" s="32"/>
      <c r="DK31" s="32"/>
      <c r="DL31" s="32"/>
      <c r="DM31" s="33"/>
      <c r="DV31" s="42"/>
      <c r="DW31" s="32"/>
      <c r="DX31" s="32"/>
      <c r="DY31" s="32"/>
      <c r="DZ31" s="32"/>
      <c r="EA31" s="32"/>
      <c r="EB31" s="32"/>
      <c r="EC31" s="33"/>
      <c r="EL31" s="42"/>
      <c r="EM31" s="32"/>
      <c r="EN31" s="32"/>
      <c r="EO31" s="32"/>
      <c r="EP31" s="32"/>
      <c r="EQ31" s="32"/>
      <c r="ER31" s="32"/>
      <c r="ES31" s="33"/>
      <c r="ET31" s="42"/>
      <c r="EU31" s="32"/>
      <c r="EV31" s="32"/>
      <c r="EW31" s="32"/>
      <c r="EX31" s="32"/>
      <c r="EY31" s="32"/>
      <c r="EZ31" s="32"/>
      <c r="FA31" s="33"/>
      <c r="FB31" s="42"/>
      <c r="FC31" s="32"/>
      <c r="FD31" s="32"/>
      <c r="FE31" s="32"/>
      <c r="FF31" s="32"/>
      <c r="FG31" s="32"/>
      <c r="FH31" s="32"/>
      <c r="FI31" s="33"/>
      <c r="FK31" s="152">
        <v>1919</v>
      </c>
      <c r="FL31" s="42"/>
      <c r="FM31" s="32"/>
      <c r="FN31" s="32"/>
      <c r="FO31" s="42"/>
      <c r="FP31" s="32"/>
      <c r="FQ31" s="33"/>
      <c r="FR31" s="32"/>
      <c r="FS31" s="32"/>
      <c r="FT31" s="32"/>
      <c r="FU31" s="42"/>
      <c r="FV31" s="32"/>
      <c r="FW31" s="33"/>
      <c r="FX31" s="32"/>
      <c r="FY31" s="32"/>
      <c r="FZ31" s="33"/>
      <c r="GC31" s="42"/>
      <c r="GD31" s="32"/>
      <c r="GE31" s="32"/>
      <c r="GF31" s="32"/>
      <c r="GG31" s="32"/>
      <c r="GH31" s="32"/>
      <c r="GI31" s="32"/>
      <c r="GJ31" s="33"/>
      <c r="GK31" s="4">
        <v>1919</v>
      </c>
      <c r="GL31" s="152"/>
      <c r="GM31" s="32"/>
      <c r="GN31" s="32"/>
      <c r="GO31" s="32"/>
      <c r="GP31" s="33"/>
      <c r="GQ31" s="32">
        <v>43</v>
      </c>
      <c r="GR31" s="122">
        <v>2.8312716484069824</v>
      </c>
      <c r="GS31" s="117">
        <v>2.2809023857116699</v>
      </c>
      <c r="GT31" s="117">
        <v>1.5135987997055054</v>
      </c>
      <c r="GU31" s="123">
        <v>1.432715892791748</v>
      </c>
      <c r="GV31" s="122">
        <v>2.8709904329225981</v>
      </c>
      <c r="GW31" s="117">
        <v>2.2413381230522624</v>
      </c>
      <c r="GX31" s="117">
        <v>1.5434305032795186</v>
      </c>
      <c r="GY31" s="123">
        <v>1.4212765635551583</v>
      </c>
      <c r="GZ31" s="122">
        <v>3.8238468330450335</v>
      </c>
      <c r="HA31" s="117">
        <v>2.7125192152841029</v>
      </c>
      <c r="HB31" s="117">
        <v>1.7549589978899924</v>
      </c>
      <c r="HC31" s="123">
        <v>1.5269929294392961</v>
      </c>
      <c r="HD31" s="122">
        <v>0.95648414807856574</v>
      </c>
      <c r="HE31" s="117">
        <v>0.98390443262197047</v>
      </c>
      <c r="HF31" s="117">
        <v>1.0688822602432497</v>
      </c>
      <c r="HG31" s="117">
        <v>1.0603308599823338</v>
      </c>
      <c r="HH31" s="42"/>
      <c r="HI31" s="32"/>
      <c r="HJ31" s="32"/>
      <c r="HK31" s="33"/>
      <c r="HM31" s="42">
        <v>43</v>
      </c>
      <c r="HN31" s="117">
        <v>1.2000023348453024</v>
      </c>
      <c r="HO31" s="116">
        <v>1.2115199061036128</v>
      </c>
      <c r="HP31" s="116">
        <v>1.1246011964777074</v>
      </c>
      <c r="HQ31" s="116">
        <v>1.1276599550460908</v>
      </c>
      <c r="HR31" s="116">
        <v>1.1041870859919543</v>
      </c>
      <c r="HS31" s="42">
        <v>43</v>
      </c>
      <c r="HT31" s="117">
        <v>1.238500344436724</v>
      </c>
      <c r="HU31" s="116">
        <v>1.2318516905325754</v>
      </c>
      <c r="HV31" s="116">
        <v>1.1389771075102371</v>
      </c>
      <c r="HW31" s="116">
        <v>1.1248298798036853</v>
      </c>
      <c r="HX31" s="116">
        <v>1.1223934640335964</v>
      </c>
      <c r="HY31" s="42">
        <v>43</v>
      </c>
      <c r="HZ31" s="117">
        <v>1.0449123773634725</v>
      </c>
      <c r="IA31" s="116">
        <v>1.0641115881029464</v>
      </c>
      <c r="IB31" s="116">
        <v>1.077096796767437</v>
      </c>
      <c r="IC31" s="116">
        <v>1.1339550006867096</v>
      </c>
      <c r="ID31" s="116">
        <v>1.0317032623232636</v>
      </c>
      <c r="IE31" s="42"/>
      <c r="IF31" s="32"/>
      <c r="IG31" s="32"/>
      <c r="IH31" s="32"/>
      <c r="II31" s="33"/>
      <c r="IJ31" s="42"/>
      <c r="IK31" s="32"/>
      <c r="IL31" s="32"/>
      <c r="IM31" s="32"/>
      <c r="IN31" s="32"/>
      <c r="IO31" s="33"/>
      <c r="IP31" s="42"/>
      <c r="IQ31" s="32"/>
      <c r="IR31" s="32"/>
      <c r="IS31" s="32"/>
      <c r="IT31" s="32"/>
      <c r="IU31" s="33"/>
      <c r="IW31">
        <v>1923</v>
      </c>
      <c r="IX31" s="63">
        <v>0.92776561593658236</v>
      </c>
      <c r="IY31" s="63">
        <v>0.80949932336807251</v>
      </c>
      <c r="IZ31" s="14">
        <v>0.48227185010910034</v>
      </c>
      <c r="JA31" s="13">
        <v>0.27070846948803823</v>
      </c>
      <c r="JB31" s="13">
        <v>0.59535610002826067</v>
      </c>
      <c r="JC31" s="13">
        <v>0.48532590270042419</v>
      </c>
      <c r="JD31" s="13">
        <v>0.23295825719833374</v>
      </c>
      <c r="JE31" s="13">
        <v>6.5585733629693999E-2</v>
      </c>
    </row>
    <row r="32" spans="1:265">
      <c r="A32" s="4">
        <v>1920</v>
      </c>
      <c r="B32" s="5"/>
      <c r="C32" s="5"/>
      <c r="D32" s="5"/>
      <c r="E32" s="12"/>
      <c r="F32" s="12"/>
      <c r="G32" s="12"/>
      <c r="H32" s="12"/>
      <c r="I32" s="12"/>
      <c r="J32" s="12"/>
      <c r="K32" s="7"/>
      <c r="L32">
        <v>1920</v>
      </c>
      <c r="M32" s="1"/>
      <c r="N32" s="1"/>
      <c r="O32" s="1"/>
      <c r="Q32" s="14"/>
      <c r="U32" s="1"/>
      <c r="V32" s="18"/>
      <c r="W32" s="18"/>
      <c r="X32" s="18"/>
      <c r="Y32" s="6"/>
      <c r="Z32" s="13"/>
      <c r="AA32" s="4">
        <v>1920</v>
      </c>
      <c r="AO32" s="13">
        <v>0.17301936447620392</v>
      </c>
      <c r="AP32" s="13">
        <v>0.36526942253112793</v>
      </c>
      <c r="AQ32" s="13">
        <v>0.46171119809150696</v>
      </c>
      <c r="AR32" s="13">
        <v>0.19944415986537933</v>
      </c>
      <c r="AS32" s="13">
        <f t="shared" si="6"/>
        <v>0.26226703822612762</v>
      </c>
      <c r="AT32" s="13">
        <v>8.8549837470054626E-2</v>
      </c>
      <c r="AU32" s="215">
        <v>5420.2247624419133</v>
      </c>
      <c r="AV32" s="171">
        <f t="shared" si="7"/>
        <v>0.16269790063270545</v>
      </c>
      <c r="AW32" s="171">
        <f t="shared" si="8"/>
        <v>0.38375199062714072</v>
      </c>
      <c r="AX32" s="171">
        <v>0.43370785507123877</v>
      </c>
      <c r="AY32" s="171">
        <v>0.18312479898774559</v>
      </c>
      <c r="AZ32" s="171">
        <f t="shared" si="9"/>
        <v>0.25058305608349318</v>
      </c>
      <c r="BA32" s="216">
        <v>11797.258134433812</v>
      </c>
      <c r="BB32" s="215">
        <f>DataFigures!BA32*$BF$26</f>
        <v>9660.2084178973964</v>
      </c>
      <c r="BC32" s="171">
        <f t="shared" si="10"/>
        <v>0.56108776622250744</v>
      </c>
      <c r="BD32" s="115"/>
      <c r="BJ32" s="4">
        <v>1920</v>
      </c>
      <c r="BK32" s="32"/>
      <c r="BL32" s="32"/>
      <c r="BM32" s="32"/>
      <c r="BN32" s="32"/>
      <c r="BO32" s="32"/>
      <c r="BP32" s="32"/>
      <c r="BQ32" s="32"/>
      <c r="BR32" s="32"/>
      <c r="BS32" s="33"/>
      <c r="BT32" s="38"/>
      <c r="BU32" s="30"/>
      <c r="BV32" s="30"/>
      <c r="BW32" s="30"/>
      <c r="BX32" s="30"/>
      <c r="BY32" s="30"/>
      <c r="BZ32" s="30"/>
      <c r="CA32" s="38"/>
      <c r="CB32" s="30"/>
      <c r="CC32" s="30"/>
      <c r="CD32" s="30"/>
      <c r="CE32" s="30"/>
      <c r="CF32" s="30"/>
      <c r="CG32" s="31"/>
      <c r="CH32" s="30"/>
      <c r="CJ32" s="32"/>
      <c r="CK32" s="32"/>
      <c r="CL32" s="32"/>
      <c r="CM32" s="32"/>
      <c r="CN32" s="32"/>
      <c r="DF32" s="42"/>
      <c r="DG32" s="32"/>
      <c r="DH32" s="32"/>
      <c r="DI32" s="32"/>
      <c r="DJ32" s="32"/>
      <c r="DK32" s="32"/>
      <c r="DL32" s="32"/>
      <c r="DM32" s="33"/>
      <c r="DV32" s="42"/>
      <c r="DW32" s="32"/>
      <c r="DX32" s="32"/>
      <c r="DY32" s="32"/>
      <c r="DZ32" s="32"/>
      <c r="EA32" s="32"/>
      <c r="EB32" s="32"/>
      <c r="EC32" s="33"/>
      <c r="EL32" s="42"/>
      <c r="EM32" s="32"/>
      <c r="EN32" s="32"/>
      <c r="EO32" s="32"/>
      <c r="EP32" s="32"/>
      <c r="EQ32" s="32"/>
      <c r="ER32" s="32"/>
      <c r="ES32" s="33"/>
      <c r="ET32" s="42"/>
      <c r="EU32" s="32"/>
      <c r="EV32" s="32"/>
      <c r="EW32" s="32"/>
      <c r="EX32" s="32"/>
      <c r="EY32" s="32"/>
      <c r="EZ32" s="32"/>
      <c r="FA32" s="33"/>
      <c r="FB32" s="42"/>
      <c r="FC32" s="32"/>
      <c r="FD32" s="32"/>
      <c r="FE32" s="32"/>
      <c r="FF32" s="32"/>
      <c r="FG32" s="32"/>
      <c r="FH32" s="32"/>
      <c r="FI32" s="33"/>
      <c r="FK32" s="152">
        <v>1920</v>
      </c>
      <c r="FL32" s="42"/>
      <c r="FM32" s="32"/>
      <c r="FN32" s="32"/>
      <c r="FO32" s="42"/>
      <c r="FP32" s="32"/>
      <c r="FQ32" s="33"/>
      <c r="FR32" s="32"/>
      <c r="FS32" s="32"/>
      <c r="FT32" s="32"/>
      <c r="FU32" s="42"/>
      <c r="FV32" s="32"/>
      <c r="FW32" s="33"/>
      <c r="FX32" s="32"/>
      <c r="FY32" s="32"/>
      <c r="FZ32" s="33"/>
      <c r="GC32" s="42"/>
      <c r="GD32" s="32"/>
      <c r="GE32" s="32"/>
      <c r="GF32" s="32"/>
      <c r="GG32" s="32"/>
      <c r="GH32" s="32"/>
      <c r="GI32" s="32"/>
      <c r="GJ32" s="33"/>
      <c r="GK32" s="4">
        <v>1920</v>
      </c>
      <c r="GL32" s="152"/>
      <c r="GM32" s="32"/>
      <c r="GN32" s="32"/>
      <c r="GO32" s="32"/>
      <c r="GP32" s="33"/>
      <c r="GQ32" s="32">
        <v>44</v>
      </c>
      <c r="GR32" s="122">
        <v>2.9276542663574219</v>
      </c>
      <c r="GS32" s="117">
        <v>2.1661427021026611</v>
      </c>
      <c r="GT32" s="117">
        <v>1.5402991771697998</v>
      </c>
      <c r="GU32" s="123">
        <v>1.4324585199356079</v>
      </c>
      <c r="GV32" s="122">
        <v>2.8478760781691466</v>
      </c>
      <c r="GW32" s="117">
        <v>2.2760658752564336</v>
      </c>
      <c r="GX32" s="117">
        <v>1.5465563453043545</v>
      </c>
      <c r="GY32" s="123">
        <v>1.422781586058576</v>
      </c>
      <c r="GZ32" s="122">
        <v>3.8432244888993328</v>
      </c>
      <c r="HA32" s="117">
        <v>2.784161021312944</v>
      </c>
      <c r="HB32" s="117">
        <v>1.7651429683950608</v>
      </c>
      <c r="HC32" s="123">
        <v>1.5277644090877041</v>
      </c>
      <c r="HD32" s="122">
        <v>0.95285206293819691</v>
      </c>
      <c r="HE32" s="117">
        <v>0.98418089078040139</v>
      </c>
      <c r="HF32" s="117">
        <v>1.0718944072956647</v>
      </c>
      <c r="HG32" s="117">
        <v>1.0640646190240848</v>
      </c>
      <c r="HH32" s="42"/>
      <c r="HI32" s="32"/>
      <c r="HJ32" s="32"/>
      <c r="HK32" s="33"/>
      <c r="HM32" s="42">
        <v>44</v>
      </c>
      <c r="HN32" s="117">
        <v>1.2069093910925996</v>
      </c>
      <c r="HO32" s="116">
        <v>1.208284706364245</v>
      </c>
      <c r="HP32" s="116">
        <v>1.1470779300509231</v>
      </c>
      <c r="HQ32" s="116">
        <v>1.1435857631763302</v>
      </c>
      <c r="HR32" s="116">
        <v>1.1171984926537628</v>
      </c>
      <c r="HS32" s="42">
        <v>44</v>
      </c>
      <c r="HT32" s="117">
        <v>1.2357924564297409</v>
      </c>
      <c r="HU32" s="116">
        <v>1.2203123662372943</v>
      </c>
      <c r="HV32" s="116">
        <v>1.1562545962384696</v>
      </c>
      <c r="HW32" s="116">
        <v>1.1361866400481739</v>
      </c>
      <c r="HX32" s="116">
        <v>1.1307894784414418</v>
      </c>
      <c r="HY32" s="42">
        <v>44</v>
      </c>
      <c r="HZ32" s="117">
        <v>1.0767866248140072</v>
      </c>
      <c r="IA32" s="116">
        <v>1.1026637961980792</v>
      </c>
      <c r="IB32" s="116">
        <v>1.1191234169448265</v>
      </c>
      <c r="IC32" s="116">
        <v>1.1664354765694112</v>
      </c>
      <c r="ID32" s="116">
        <v>1.070691391938956</v>
      </c>
      <c r="IE32" s="42"/>
      <c r="IF32" s="32"/>
      <c r="IG32" s="32"/>
      <c r="IH32" s="32"/>
      <c r="II32" s="33"/>
      <c r="IJ32" s="42"/>
      <c r="IK32" s="32"/>
      <c r="IL32" s="32"/>
      <c r="IM32" s="32"/>
      <c r="IN32" s="32"/>
      <c r="IO32" s="33"/>
      <c r="IP32" s="42"/>
      <c r="IQ32" s="32"/>
      <c r="IR32" s="32"/>
      <c r="IS32" s="32"/>
      <c r="IT32" s="32"/>
      <c r="IU32" s="33"/>
      <c r="IW32">
        <v>1924</v>
      </c>
      <c r="IX32" s="63">
        <v>0.92656786059982088</v>
      </c>
      <c r="IY32" s="63">
        <v>0.80830156803131104</v>
      </c>
      <c r="IZ32" s="14">
        <v>0.46355962753295898</v>
      </c>
      <c r="JA32" s="13">
        <v>0.26530895354936779</v>
      </c>
      <c r="JB32" s="13">
        <v>0.59325053614924761</v>
      </c>
      <c r="JC32" s="13">
        <v>0.48322033882141113</v>
      </c>
      <c r="JD32" s="13">
        <v>0.21597579121589661</v>
      </c>
      <c r="JE32" s="13">
        <v>6.2097166209841105E-2</v>
      </c>
    </row>
    <row r="33" spans="1:265">
      <c r="A33" s="4">
        <v>1921</v>
      </c>
      <c r="B33" s="5"/>
      <c r="C33" s="5"/>
      <c r="D33" s="5"/>
      <c r="E33" s="12"/>
      <c r="F33" s="12"/>
      <c r="G33" s="12"/>
      <c r="H33" s="12"/>
      <c r="I33" s="12"/>
      <c r="J33" s="12"/>
      <c r="K33" s="7"/>
      <c r="L33">
        <v>1921</v>
      </c>
      <c r="M33" s="1"/>
      <c r="N33" s="1"/>
      <c r="O33" s="1"/>
      <c r="Q33" s="14"/>
      <c r="U33" s="1"/>
      <c r="V33" s="18"/>
      <c r="W33" s="18"/>
      <c r="X33" s="18"/>
      <c r="Y33" s="6"/>
      <c r="Z33" s="13"/>
      <c r="AA33" s="4">
        <v>1921</v>
      </c>
      <c r="AO33" s="13">
        <v>0.17659233510494232</v>
      </c>
      <c r="AP33" s="13">
        <v>0.3744889497756958</v>
      </c>
      <c r="AQ33" s="13">
        <v>0.44891873002052307</v>
      </c>
      <c r="AR33" s="13">
        <v>0.19066286087036133</v>
      </c>
      <c r="AS33" s="13">
        <f t="shared" si="6"/>
        <v>0.25825586915016174</v>
      </c>
      <c r="AT33" s="13">
        <v>8.4254749119281769E-2</v>
      </c>
      <c r="AU33" s="215">
        <v>6233.6114585966452</v>
      </c>
      <c r="AV33" s="171">
        <f t="shared" si="7"/>
        <v>0.1698205727798634</v>
      </c>
      <c r="AW33" s="171">
        <f t="shared" si="8"/>
        <v>0.40055208211219889</v>
      </c>
      <c r="AX33" s="171">
        <v>0.46392009363805481</v>
      </c>
      <c r="AY33" s="171">
        <v>0.17972864391503146</v>
      </c>
      <c r="AZ33" s="171">
        <f t="shared" si="9"/>
        <v>0.28419144972302335</v>
      </c>
      <c r="BA33" s="216">
        <v>10638.52080644486</v>
      </c>
      <c r="BB33" s="215">
        <f>DataFigures!BA33*$BF$26</f>
        <v>8711.3740393989865</v>
      </c>
      <c r="BC33" s="171">
        <f t="shared" si="10"/>
        <v>0.71557155397114747</v>
      </c>
      <c r="BD33" s="115"/>
      <c r="BJ33" s="4">
        <v>1921</v>
      </c>
      <c r="BK33" s="32"/>
      <c r="BL33" s="32"/>
      <c r="BM33" s="32"/>
      <c r="BN33" s="32"/>
      <c r="BO33" s="32"/>
      <c r="BP33" s="32"/>
      <c r="BQ33" s="32"/>
      <c r="BR33" s="32"/>
      <c r="BS33" s="33"/>
      <c r="BT33" s="38"/>
      <c r="BU33" s="30"/>
      <c r="BV33" s="30"/>
      <c r="BW33" s="30"/>
      <c r="BX33" s="30"/>
      <c r="BY33" s="30"/>
      <c r="BZ33" s="30"/>
      <c r="CA33" s="38"/>
      <c r="CB33" s="30"/>
      <c r="CC33" s="30"/>
      <c r="CD33" s="30"/>
      <c r="CE33" s="30"/>
      <c r="CF33" s="30"/>
      <c r="CG33" s="31"/>
      <c r="CH33" s="30"/>
      <c r="CJ33" s="32"/>
      <c r="CK33" s="32"/>
      <c r="CL33" s="32"/>
      <c r="CM33" s="32"/>
      <c r="CN33" s="32"/>
      <c r="DF33" s="42"/>
      <c r="DG33" s="32"/>
      <c r="DH33" s="32"/>
      <c r="DI33" s="32"/>
      <c r="DJ33" s="32"/>
      <c r="DK33" s="32"/>
      <c r="DL33" s="32"/>
      <c r="DM33" s="33"/>
      <c r="DV33" s="42"/>
      <c r="DW33" s="32"/>
      <c r="DX33" s="32"/>
      <c r="DY33" s="32"/>
      <c r="DZ33" s="32"/>
      <c r="EA33" s="32"/>
      <c r="EB33" s="32"/>
      <c r="EC33" s="33"/>
      <c r="EL33" s="42"/>
      <c r="EM33" s="32"/>
      <c r="EN33" s="32"/>
      <c r="EO33" s="32"/>
      <c r="EP33" s="32"/>
      <c r="EQ33" s="32"/>
      <c r="ER33" s="32"/>
      <c r="ES33" s="33"/>
      <c r="ET33" s="42"/>
      <c r="EU33" s="32"/>
      <c r="EV33" s="32"/>
      <c r="EW33" s="32"/>
      <c r="EX33" s="32"/>
      <c r="EY33" s="32"/>
      <c r="EZ33" s="32"/>
      <c r="FA33" s="33"/>
      <c r="FB33" s="42"/>
      <c r="FC33" s="32"/>
      <c r="FD33" s="32"/>
      <c r="FE33" s="32"/>
      <c r="FF33" s="32"/>
      <c r="FG33" s="32"/>
      <c r="FH33" s="32"/>
      <c r="FI33" s="33"/>
      <c r="FK33" s="152">
        <v>1921</v>
      </c>
      <c r="FL33" s="42"/>
      <c r="FM33" s="32"/>
      <c r="FN33" s="32"/>
      <c r="FO33" s="42"/>
      <c r="FP33" s="32"/>
      <c r="FQ33" s="33"/>
      <c r="FR33" s="32"/>
      <c r="FS33" s="32"/>
      <c r="FT33" s="32"/>
      <c r="FU33" s="42"/>
      <c r="FV33" s="32"/>
      <c r="FW33" s="33"/>
      <c r="FX33" s="32"/>
      <c r="FY33" s="32"/>
      <c r="FZ33" s="33"/>
      <c r="GC33" s="42"/>
      <c r="GD33" s="32"/>
      <c r="GE33" s="32"/>
      <c r="GF33" s="32"/>
      <c r="GG33" s="32"/>
      <c r="GH33" s="32"/>
      <c r="GI33" s="32"/>
      <c r="GJ33" s="33"/>
      <c r="GK33" s="4">
        <v>1921</v>
      </c>
      <c r="GL33" s="152"/>
      <c r="GM33" s="32"/>
      <c r="GN33" s="32"/>
      <c r="GO33" s="32"/>
      <c r="GP33" s="33"/>
      <c r="GQ33" s="32">
        <v>45</v>
      </c>
      <c r="GR33" s="122">
        <v>2.7980184555053711</v>
      </c>
      <c r="GS33" s="117">
        <v>2.2282719612121582</v>
      </c>
      <c r="GT33" s="117">
        <v>1.5094202756881714</v>
      </c>
      <c r="GU33" s="123">
        <v>1.4044730663299561</v>
      </c>
      <c r="GV33" s="122">
        <v>2.8399268156267827</v>
      </c>
      <c r="GW33" s="117">
        <v>2.3128410863216344</v>
      </c>
      <c r="GX33" s="117">
        <v>1.5516875330258446</v>
      </c>
      <c r="GY33" s="123">
        <v>1.4230542500079595</v>
      </c>
      <c r="GZ33" s="122">
        <v>3.8585658682803956</v>
      </c>
      <c r="HA33" s="117">
        <v>2.8595549220787966</v>
      </c>
      <c r="HB33" s="117">
        <v>1.7775948344372259</v>
      </c>
      <c r="HC33" s="123">
        <v>1.5293338809753063</v>
      </c>
      <c r="HD33" s="122">
        <v>0.94933459499417172</v>
      </c>
      <c r="HE33" s="117">
        <v>0.985547851301391</v>
      </c>
      <c r="HF33" s="117">
        <v>1.0750569155335294</v>
      </c>
      <c r="HG33" s="117">
        <v>1.0678938627212182</v>
      </c>
      <c r="HH33" s="42"/>
      <c r="HI33" s="32"/>
      <c r="HJ33" s="32"/>
      <c r="HK33" s="33"/>
      <c r="HM33" s="42">
        <v>45</v>
      </c>
      <c r="HN33" s="117">
        <v>1.2165274845136944</v>
      </c>
      <c r="HO33" s="116">
        <v>1.1978911631083717</v>
      </c>
      <c r="HP33" s="116">
        <v>1.1690699914647802</v>
      </c>
      <c r="HQ33" s="116">
        <v>1.1598392281548255</v>
      </c>
      <c r="HR33" s="116">
        <v>1.1316813627450035</v>
      </c>
      <c r="HS33" s="42">
        <v>45</v>
      </c>
      <c r="HT33" s="117">
        <v>1.2383564583138158</v>
      </c>
      <c r="HU33" s="116">
        <v>1.2046109499263375</v>
      </c>
      <c r="HV33" s="116">
        <v>1.1746354436095074</v>
      </c>
      <c r="HW33" s="116">
        <v>1.1472179957426019</v>
      </c>
      <c r="HX33" s="116">
        <v>1.139724400775608</v>
      </c>
      <c r="HY33" s="42">
        <v>45</v>
      </c>
      <c r="HZ33" s="117">
        <v>1.1066469571145774</v>
      </c>
      <c r="IA33" s="116">
        <v>1.1339071879160123</v>
      </c>
      <c r="IB33" s="116">
        <v>1.155731533022148</v>
      </c>
      <c r="IC33" s="116">
        <v>1.1982811793152925</v>
      </c>
      <c r="ID33" s="116">
        <v>1.1030286954450763</v>
      </c>
      <c r="IE33" s="42"/>
      <c r="IF33" s="32"/>
      <c r="IG33" s="32"/>
      <c r="IH33" s="32"/>
      <c r="II33" s="33"/>
      <c r="IJ33" s="42"/>
      <c r="IK33" s="32"/>
      <c r="IL33" s="32"/>
      <c r="IM33" s="32"/>
      <c r="IN33" s="32"/>
      <c r="IO33" s="33"/>
      <c r="IP33" s="42"/>
      <c r="IQ33" s="32"/>
      <c r="IR33" s="32"/>
      <c r="IS33" s="32"/>
      <c r="IT33" s="32"/>
      <c r="IU33" s="33"/>
      <c r="IW33">
        <v>1925</v>
      </c>
      <c r="IX33" s="63">
        <v>0.9022065482104471</v>
      </c>
      <c r="IY33" s="63">
        <v>0.78394025564193726</v>
      </c>
      <c r="IZ33" s="14">
        <v>0.45647567510604858</v>
      </c>
      <c r="JA33" s="13">
        <v>0.27998138890278851</v>
      </c>
      <c r="JB33" s="13">
        <v>0.55706124824832293</v>
      </c>
      <c r="JC33" s="13">
        <v>0.44703105092048645</v>
      </c>
      <c r="JD33" s="13">
        <v>0.20990397036075592</v>
      </c>
      <c r="JE33" s="13">
        <v>6.9354109273973993E-2</v>
      </c>
    </row>
    <row r="34" spans="1:265">
      <c r="A34" s="4">
        <v>1922</v>
      </c>
      <c r="B34" s="5"/>
      <c r="C34" s="5"/>
      <c r="D34" s="5"/>
      <c r="E34" s="12"/>
      <c r="F34" s="12"/>
      <c r="G34" s="12"/>
      <c r="H34" s="12"/>
      <c r="I34" s="12"/>
      <c r="J34" s="12"/>
      <c r="K34" s="7"/>
      <c r="L34">
        <v>1922</v>
      </c>
      <c r="M34" s="1"/>
      <c r="N34" s="1"/>
      <c r="O34" s="1"/>
      <c r="Q34" s="14"/>
      <c r="U34" s="1"/>
      <c r="V34" s="18"/>
      <c r="W34" s="18"/>
      <c r="X34" s="18"/>
      <c r="Y34" s="6"/>
      <c r="Z34" s="13"/>
      <c r="AA34" s="4">
        <v>1922</v>
      </c>
      <c r="AO34" s="13">
        <v>0.17262332141399384</v>
      </c>
      <c r="AP34" s="13">
        <v>0.36323624849319458</v>
      </c>
      <c r="AQ34" s="13">
        <v>0.46414044499397278</v>
      </c>
      <c r="AR34" s="13">
        <v>0.20927415788173676</v>
      </c>
      <c r="AS34" s="13">
        <f t="shared" si="6"/>
        <v>0.25486628711223602</v>
      </c>
      <c r="AT34" s="13">
        <v>9.2592895030975342E-2</v>
      </c>
      <c r="AU34" s="215">
        <v>6904.5040107108944</v>
      </c>
      <c r="AV34" s="171">
        <f t="shared" si="7"/>
        <v>0.16346096278879824</v>
      </c>
      <c r="AW34" s="171">
        <f t="shared" si="8"/>
        <v>0.3855518086962989</v>
      </c>
      <c r="AX34" s="171">
        <v>0.45355010874015367</v>
      </c>
      <c r="AY34" s="171">
        <v>0.17416621520586251</v>
      </c>
      <c r="AZ34" s="171">
        <f t="shared" si="9"/>
        <v>0.27938389353429116</v>
      </c>
      <c r="BA34" s="216">
        <v>11547.259214157237</v>
      </c>
      <c r="BB34" s="215">
        <f>DataFigures!BA34*$BF$26</f>
        <v>9455.4963020310825</v>
      </c>
      <c r="BC34" s="171">
        <f t="shared" si="10"/>
        <v>0.73021064047455408</v>
      </c>
      <c r="BD34" s="115"/>
      <c r="BJ34" s="4">
        <v>1922</v>
      </c>
      <c r="BK34" s="32"/>
      <c r="BL34" s="32"/>
      <c r="BM34" s="32"/>
      <c r="BN34" s="32"/>
      <c r="BO34" s="32"/>
      <c r="BP34" s="32"/>
      <c r="BQ34" s="32"/>
      <c r="BR34" s="32"/>
      <c r="BS34" s="33"/>
      <c r="BT34" s="38"/>
      <c r="BU34" s="30"/>
      <c r="BV34" s="30"/>
      <c r="BW34" s="30"/>
      <c r="BX34" s="30"/>
      <c r="BY34" s="30"/>
      <c r="BZ34" s="30"/>
      <c r="CA34" s="38"/>
      <c r="CB34" s="30"/>
      <c r="CC34" s="30"/>
      <c r="CD34" s="30"/>
      <c r="CE34" s="30"/>
      <c r="CF34" s="30"/>
      <c r="CG34" s="31"/>
      <c r="CH34" s="30"/>
      <c r="CJ34" s="32"/>
      <c r="CK34" s="32"/>
      <c r="CL34" s="32"/>
      <c r="CM34" s="32"/>
      <c r="CN34" s="32"/>
      <c r="DF34" s="42"/>
      <c r="DG34" s="32"/>
      <c r="DH34" s="32"/>
      <c r="DI34" s="32"/>
      <c r="DJ34" s="32"/>
      <c r="DK34" s="32"/>
      <c r="DL34" s="32"/>
      <c r="DM34" s="33"/>
      <c r="DV34" s="42"/>
      <c r="DW34" s="32"/>
      <c r="DX34" s="32"/>
      <c r="DY34" s="32"/>
      <c r="DZ34" s="32"/>
      <c r="EA34" s="32"/>
      <c r="EB34" s="32"/>
      <c r="EC34" s="33"/>
      <c r="EL34" s="42"/>
      <c r="EM34" s="32"/>
      <c r="EN34" s="32"/>
      <c r="EO34" s="32"/>
      <c r="EP34" s="32"/>
      <c r="EQ34" s="32"/>
      <c r="ER34" s="32"/>
      <c r="ES34" s="33"/>
      <c r="ET34" s="42"/>
      <c r="EU34" s="32"/>
      <c r="EV34" s="32"/>
      <c r="EW34" s="32"/>
      <c r="EX34" s="32"/>
      <c r="EY34" s="32"/>
      <c r="EZ34" s="32"/>
      <c r="FA34" s="33"/>
      <c r="FB34" s="42"/>
      <c r="FC34" s="32"/>
      <c r="FD34" s="32"/>
      <c r="FE34" s="32"/>
      <c r="FF34" s="32"/>
      <c r="FG34" s="32"/>
      <c r="FH34" s="32"/>
      <c r="FI34" s="33"/>
      <c r="FK34" s="152">
        <v>1922</v>
      </c>
      <c r="FL34" s="42"/>
      <c r="FM34" s="32"/>
      <c r="FN34" s="32"/>
      <c r="FO34" s="42"/>
      <c r="FP34" s="32"/>
      <c r="FQ34" s="33"/>
      <c r="FR34" s="32"/>
      <c r="FS34" s="32"/>
      <c r="FT34" s="32"/>
      <c r="FU34" s="42"/>
      <c r="FV34" s="32"/>
      <c r="FW34" s="33"/>
      <c r="FX34" s="32"/>
      <c r="FY34" s="32"/>
      <c r="FZ34" s="33"/>
      <c r="GC34" s="42"/>
      <c r="GD34" s="32"/>
      <c r="GE34" s="32"/>
      <c r="GF34" s="32"/>
      <c r="GG34" s="32"/>
      <c r="GH34" s="32"/>
      <c r="GI34" s="32"/>
      <c r="GJ34" s="33"/>
      <c r="GK34" s="4">
        <v>1922</v>
      </c>
      <c r="GL34" s="152"/>
      <c r="GM34" s="32"/>
      <c r="GN34" s="32"/>
      <c r="GO34" s="32"/>
      <c r="GP34" s="33"/>
      <c r="GQ34" s="32">
        <v>46</v>
      </c>
      <c r="GR34" s="122">
        <v>2.7799804210662842</v>
      </c>
      <c r="GS34" s="117">
        <v>2.2802402973175049</v>
      </c>
      <c r="GT34" s="117">
        <v>1.5426715612411499</v>
      </c>
      <c r="GU34" s="123">
        <v>1.3617871999740601</v>
      </c>
      <c r="GV34" s="122">
        <v>2.8262729571705925</v>
      </c>
      <c r="GW34" s="117">
        <v>2.3436957861427441</v>
      </c>
      <c r="GX34" s="117">
        <v>1.5590080768179557</v>
      </c>
      <c r="GY34" s="123">
        <v>1.4241365301871181</v>
      </c>
      <c r="GZ34" s="122">
        <v>3.8857628751827686</v>
      </c>
      <c r="HA34" s="117">
        <v>2.9437907057251205</v>
      </c>
      <c r="HB34" s="117">
        <v>1.7923747650868107</v>
      </c>
      <c r="HC34" s="123">
        <v>1.5321321949947777</v>
      </c>
      <c r="HD34" s="122">
        <v>0.94356119207557876</v>
      </c>
      <c r="HE34" s="117">
        <v>0.98979198626944909</v>
      </c>
      <c r="HF34" s="117">
        <v>1.0752630310341798</v>
      </c>
      <c r="HG34" s="117">
        <v>1.071212408820776</v>
      </c>
      <c r="HH34" s="42"/>
      <c r="HI34" s="32"/>
      <c r="HJ34" s="32"/>
      <c r="HK34" s="33"/>
      <c r="HM34" s="42">
        <v>46</v>
      </c>
      <c r="HN34" s="117">
        <v>1.2276481226594835</v>
      </c>
      <c r="HO34" s="116">
        <v>1.1833746912841416</v>
      </c>
      <c r="HP34" s="116">
        <v>1.1883440250290982</v>
      </c>
      <c r="HQ34" s="116">
        <v>1.1751821913249143</v>
      </c>
      <c r="HR34" s="116">
        <v>1.146316699780296</v>
      </c>
      <c r="HS34" s="42">
        <v>46</v>
      </c>
      <c r="HT34" s="117">
        <v>1.2427635923527665</v>
      </c>
      <c r="HU34" s="116">
        <v>1.1825846204389014</v>
      </c>
      <c r="HV34" s="116">
        <v>1.1882561170704051</v>
      </c>
      <c r="HW34" s="116">
        <v>1.1567160674631149</v>
      </c>
      <c r="HX34" s="116">
        <v>1.1488903233003276</v>
      </c>
      <c r="HY34" s="42">
        <v>46</v>
      </c>
      <c r="HZ34" s="117">
        <v>1.1361334292424097</v>
      </c>
      <c r="IA34" s="116">
        <v>1.1588515841179696</v>
      </c>
      <c r="IB34" s="116">
        <v>1.196378871617189</v>
      </c>
      <c r="IC34" s="116">
        <v>1.2307978795936909</v>
      </c>
      <c r="ID34" s="116">
        <v>1.1434342372472974</v>
      </c>
      <c r="IE34" s="42"/>
      <c r="IF34" s="32"/>
      <c r="IG34" s="32"/>
      <c r="IH34" s="32"/>
      <c r="II34" s="33"/>
      <c r="IJ34" s="42"/>
      <c r="IK34" s="32"/>
      <c r="IL34" s="32"/>
      <c r="IM34" s="32"/>
      <c r="IN34" s="32"/>
      <c r="IO34" s="33"/>
      <c r="IP34" s="42"/>
      <c r="IQ34" s="32"/>
      <c r="IR34" s="32"/>
      <c r="IS34" s="32"/>
      <c r="IT34" s="32"/>
      <c r="IU34" s="33"/>
      <c r="IW34">
        <v>1926</v>
      </c>
      <c r="IX34" s="63">
        <v>0.90295601701385286</v>
      </c>
      <c r="IY34" s="63">
        <v>0.78468972444534302</v>
      </c>
      <c r="IZ34" s="14">
        <v>0.44836485385894775</v>
      </c>
      <c r="JA34" s="13">
        <v>0.2661947678255851</v>
      </c>
      <c r="JB34" s="13">
        <v>0.56378837746928545</v>
      </c>
      <c r="JC34" s="13">
        <v>0.45375818014144897</v>
      </c>
      <c r="JD34" s="13">
        <v>0.20567305386066437</v>
      </c>
      <c r="JE34" s="13">
        <v>6.8868319077487319E-2</v>
      </c>
    </row>
    <row r="35" spans="1:265">
      <c r="A35" s="4">
        <v>1923</v>
      </c>
      <c r="B35" s="5"/>
      <c r="C35" s="5"/>
      <c r="D35" s="5"/>
      <c r="E35" s="12"/>
      <c r="F35" s="12"/>
      <c r="G35" s="12"/>
      <c r="H35" s="12"/>
      <c r="I35" s="12"/>
      <c r="J35" s="12"/>
      <c r="K35" s="7"/>
      <c r="L35">
        <v>1923</v>
      </c>
      <c r="M35" s="1"/>
      <c r="N35" s="1"/>
      <c r="O35" s="1"/>
      <c r="Q35" s="14"/>
      <c r="U35" s="1"/>
      <c r="V35" s="18"/>
      <c r="W35" s="18"/>
      <c r="X35" s="18"/>
      <c r="Y35" s="6"/>
      <c r="Z35" s="13"/>
      <c r="AA35" s="4">
        <v>1923</v>
      </c>
      <c r="AO35" s="13">
        <v>0.16747865080833435</v>
      </c>
      <c r="AP35" s="13">
        <v>0.35024949908256531</v>
      </c>
      <c r="AQ35" s="13">
        <v>0.48227185010910034</v>
      </c>
      <c r="AR35" s="13">
        <v>0.23295825719833374</v>
      </c>
      <c r="AS35" s="13">
        <f t="shared" si="6"/>
        <v>0.2493135929107666</v>
      </c>
      <c r="AT35" s="13">
        <v>0.10513738542795181</v>
      </c>
      <c r="AU35" s="215">
        <v>6960.7156540575743</v>
      </c>
      <c r="AV35" s="171">
        <f t="shared" si="7"/>
        <v>0.15810332681925324</v>
      </c>
      <c r="AW35" s="171">
        <f t="shared" si="8"/>
        <v>0.37291486955711511</v>
      </c>
      <c r="AX35" s="171">
        <v>0.42962734510793749</v>
      </c>
      <c r="AY35" s="171">
        <v>0.16724895940160514</v>
      </c>
      <c r="AZ35" s="171">
        <f t="shared" si="9"/>
        <v>0.26237838570633232</v>
      </c>
      <c r="BA35" s="216">
        <v>12993.893538737591</v>
      </c>
      <c r="BB35" s="215">
        <f>DataFigures!BA35*$BF$26</f>
        <v>10640.075711982354</v>
      </c>
      <c r="BC35" s="171">
        <f t="shared" si="10"/>
        <v>0.65419794393180331</v>
      </c>
      <c r="BD35" s="115"/>
      <c r="BJ35" s="4">
        <v>1923</v>
      </c>
      <c r="BK35" s="32"/>
      <c r="BL35" s="32"/>
      <c r="BM35" s="32"/>
      <c r="BN35" s="32"/>
      <c r="BO35" s="32"/>
      <c r="BP35" s="32"/>
      <c r="BQ35" s="32"/>
      <c r="BR35" s="32"/>
      <c r="BS35" s="33"/>
      <c r="BT35" s="38"/>
      <c r="BU35" s="30"/>
      <c r="BV35" s="30"/>
      <c r="BW35" s="30"/>
      <c r="BX35" s="30"/>
      <c r="BY35" s="30"/>
      <c r="BZ35" s="30"/>
      <c r="CA35" s="38"/>
      <c r="CB35" s="30"/>
      <c r="CC35" s="30"/>
      <c r="CD35" s="30"/>
      <c r="CE35" s="30"/>
      <c r="CF35" s="30"/>
      <c r="CG35" s="31"/>
      <c r="CH35" s="30"/>
      <c r="CJ35" s="32"/>
      <c r="CK35" s="32"/>
      <c r="CL35" s="32"/>
      <c r="CM35" s="32"/>
      <c r="CN35" s="32"/>
      <c r="DF35" s="42"/>
      <c r="DG35" s="32"/>
      <c r="DH35" s="32"/>
      <c r="DI35" s="32"/>
      <c r="DJ35" s="32"/>
      <c r="DK35" s="32"/>
      <c r="DL35" s="32"/>
      <c r="DM35" s="33"/>
      <c r="DV35" s="42"/>
      <c r="DW35" s="32"/>
      <c r="DX35" s="32"/>
      <c r="DY35" s="32"/>
      <c r="DZ35" s="32"/>
      <c r="EA35" s="32"/>
      <c r="EB35" s="32"/>
      <c r="EC35" s="33"/>
      <c r="EL35" s="42"/>
      <c r="EM35" s="32"/>
      <c r="EN35" s="32"/>
      <c r="EO35" s="32"/>
      <c r="EP35" s="32"/>
      <c r="EQ35" s="32"/>
      <c r="ER35" s="32"/>
      <c r="ES35" s="33"/>
      <c r="ET35" s="42"/>
      <c r="EU35" s="32"/>
      <c r="EV35" s="32"/>
      <c r="EW35" s="32"/>
      <c r="EX35" s="32"/>
      <c r="EY35" s="32"/>
      <c r="EZ35" s="32"/>
      <c r="FA35" s="33"/>
      <c r="FB35" s="42"/>
      <c r="FC35" s="32"/>
      <c r="FD35" s="32"/>
      <c r="FE35" s="32"/>
      <c r="FF35" s="32"/>
      <c r="FG35" s="32"/>
      <c r="FH35" s="32"/>
      <c r="FI35" s="33"/>
      <c r="FK35" s="152">
        <v>1923</v>
      </c>
      <c r="FL35" s="42"/>
      <c r="FM35" s="32"/>
      <c r="FN35" s="32"/>
      <c r="FO35" s="42"/>
      <c r="FP35" s="32"/>
      <c r="FQ35" s="33"/>
      <c r="FR35" s="32"/>
      <c r="FS35" s="32"/>
      <c r="FT35" s="32"/>
      <c r="FU35" s="42"/>
      <c r="FV35" s="32"/>
      <c r="FW35" s="33"/>
      <c r="FX35" s="32"/>
      <c r="FY35" s="32"/>
      <c r="FZ35" s="33"/>
      <c r="GC35" s="42"/>
      <c r="GD35" s="32"/>
      <c r="GE35" s="32"/>
      <c r="GF35" s="32"/>
      <c r="GG35" s="32"/>
      <c r="GH35" s="32"/>
      <c r="GI35" s="32"/>
      <c r="GJ35" s="33"/>
      <c r="GK35" s="4">
        <v>1923</v>
      </c>
      <c r="GL35" s="152"/>
      <c r="GM35" s="32"/>
      <c r="GN35" s="32"/>
      <c r="GO35" s="32"/>
      <c r="GP35" s="33"/>
      <c r="GQ35" s="32">
        <v>47</v>
      </c>
      <c r="GR35" s="122">
        <v>2.6128666400909424</v>
      </c>
      <c r="GS35" s="117">
        <v>2.5353565216064453</v>
      </c>
      <c r="GT35" s="117">
        <v>1.6074767112731934</v>
      </c>
      <c r="GU35" s="123">
        <v>1.4654102325439453</v>
      </c>
      <c r="GV35" s="122">
        <v>2.8136485953723169</v>
      </c>
      <c r="GW35" s="117">
        <v>2.3719034486377222</v>
      </c>
      <c r="GX35" s="117">
        <v>1.5693546540649475</v>
      </c>
      <c r="GY35" s="123">
        <v>1.4259230255418445</v>
      </c>
      <c r="GZ35" s="122">
        <v>3.9044111413342084</v>
      </c>
      <c r="HA35" s="117">
        <v>3.018986650062951</v>
      </c>
      <c r="HB35" s="117">
        <v>1.8104949576965996</v>
      </c>
      <c r="HC35" s="123">
        <v>1.5365212162526405</v>
      </c>
      <c r="HD35" s="122">
        <v>0.93540964380559866</v>
      </c>
      <c r="HE35" s="117">
        <v>0.99280119759524732</v>
      </c>
      <c r="HF35" s="117">
        <v>1.0738053940297998</v>
      </c>
      <c r="HG35" s="117">
        <v>1.0761770473398649</v>
      </c>
      <c r="HH35" s="42"/>
      <c r="HI35" s="32"/>
      <c r="HJ35" s="32"/>
      <c r="HK35" s="33"/>
      <c r="HM35" s="42">
        <v>47</v>
      </c>
      <c r="HN35" s="117">
        <v>1.231666612727967</v>
      </c>
      <c r="HO35" s="116">
        <v>1.1630072538126075</v>
      </c>
      <c r="HP35" s="116">
        <v>1.2051236587409953</v>
      </c>
      <c r="HQ35" s="116">
        <v>1.1890876643183872</v>
      </c>
      <c r="HR35" s="116">
        <v>1.1622163975504198</v>
      </c>
      <c r="HS35" s="42">
        <v>47</v>
      </c>
      <c r="HT35" s="117">
        <v>1.238558307389747</v>
      </c>
      <c r="HU35" s="116">
        <v>1.1563102867984263</v>
      </c>
      <c r="HV35" s="116">
        <v>1.1968968374102495</v>
      </c>
      <c r="HW35" s="116">
        <v>1.1654406593466298</v>
      </c>
      <c r="HX35" s="116">
        <v>1.1569482411187919</v>
      </c>
      <c r="HY35" s="42">
        <v>47</v>
      </c>
      <c r="HZ35" s="117">
        <v>1.1638442141513399</v>
      </c>
      <c r="IA35" s="116">
        <v>1.1782449702503628</v>
      </c>
      <c r="IB35" s="116">
        <v>1.2387973436025477</v>
      </c>
      <c r="IC35" s="116">
        <v>1.2604901292771615</v>
      </c>
      <c r="ID35" s="116">
        <v>1.1872366936443377</v>
      </c>
      <c r="IE35" s="42"/>
      <c r="IF35" s="32"/>
      <c r="IG35" s="32"/>
      <c r="IH35" s="32"/>
      <c r="II35" s="33"/>
      <c r="IJ35" s="42"/>
      <c r="IK35" s="32"/>
      <c r="IL35" s="32"/>
      <c r="IM35" s="32"/>
      <c r="IN35" s="32"/>
      <c r="IO35" s="33"/>
      <c r="IP35" s="42"/>
      <c r="IQ35" s="32"/>
      <c r="IR35" s="32"/>
      <c r="IS35" s="32"/>
      <c r="IT35" s="32"/>
      <c r="IU35" s="33"/>
      <c r="IW35">
        <v>1927</v>
      </c>
      <c r="IX35" s="63">
        <v>0.91455192184097078</v>
      </c>
      <c r="IY35" s="63">
        <v>0.79628562927246094</v>
      </c>
      <c r="IZ35" s="14">
        <v>0.46268936991691589</v>
      </c>
      <c r="JA35" s="13">
        <v>0.29328591233100243</v>
      </c>
      <c r="JB35" s="13">
        <v>0.58807622713397356</v>
      </c>
      <c r="JC35" s="13">
        <v>0.47804602980613708</v>
      </c>
      <c r="JD35" s="13">
        <v>0.21270731091499329</v>
      </c>
      <c r="JE35" s="13">
        <v>7.4860559734891072E-2</v>
      </c>
    </row>
    <row r="36" spans="1:265">
      <c r="A36" s="4">
        <v>1924</v>
      </c>
      <c r="B36" s="5"/>
      <c r="C36" s="5"/>
      <c r="D36" s="5"/>
      <c r="E36" s="12"/>
      <c r="F36" s="12"/>
      <c r="G36" s="12"/>
      <c r="H36" s="12"/>
      <c r="I36" s="12"/>
      <c r="J36" s="12"/>
      <c r="K36" s="7"/>
      <c r="L36">
        <v>1924</v>
      </c>
      <c r="M36" s="1"/>
      <c r="N36" s="1"/>
      <c r="O36" s="1"/>
      <c r="Q36" s="14"/>
      <c r="U36" s="1"/>
      <c r="V36" s="18"/>
      <c r="W36" s="18"/>
      <c r="X36" s="18"/>
      <c r="Y36" s="6"/>
      <c r="Z36" s="13"/>
      <c r="AA36" s="4">
        <v>1924</v>
      </c>
      <c r="AO36" s="13">
        <v>0.17412185668945313</v>
      </c>
      <c r="AP36" s="13">
        <v>0.36231851577758789</v>
      </c>
      <c r="AQ36" s="13">
        <v>0.46355962753295898</v>
      </c>
      <c r="AR36" s="13">
        <v>0.21597579121589661</v>
      </c>
      <c r="AS36" s="13">
        <f t="shared" si="6"/>
        <v>0.24758383631706238</v>
      </c>
      <c r="AT36" s="13">
        <v>9.4995610415935516E-2</v>
      </c>
      <c r="AU36" s="215">
        <v>6944.3095855771489</v>
      </c>
      <c r="AV36" s="171">
        <f t="shared" si="7"/>
        <v>0.15688932814707279</v>
      </c>
      <c r="AW36" s="171">
        <f t="shared" si="8"/>
        <v>0.37005143736004165</v>
      </c>
      <c r="AX36" s="171">
        <v>0.45098722851490269</v>
      </c>
      <c r="AY36" s="171">
        <v>0.17428436664734562</v>
      </c>
      <c r="AZ36" s="171">
        <f t="shared" si="9"/>
        <v>0.2767028618675571</v>
      </c>
      <c r="BA36" s="216">
        <v>12828.094473582263</v>
      </c>
      <c r="BB36" s="215">
        <f>DataFigures!BA36*$BF$26</f>
        <v>10504.310815881783</v>
      </c>
      <c r="BC36" s="171">
        <f t="shared" si="10"/>
        <v>0.66109140402413058</v>
      </c>
      <c r="BD36" s="115"/>
      <c r="BJ36" s="4">
        <v>1924</v>
      </c>
      <c r="BK36" s="32"/>
      <c r="BL36" s="32"/>
      <c r="BM36" s="32"/>
      <c r="BN36" s="32"/>
      <c r="BO36" s="32"/>
      <c r="BP36" s="32"/>
      <c r="BQ36" s="32"/>
      <c r="BR36" s="32"/>
      <c r="BS36" s="33"/>
      <c r="BT36" s="38"/>
      <c r="BU36" s="30"/>
      <c r="BV36" s="30"/>
      <c r="BW36" s="30"/>
      <c r="BX36" s="30"/>
      <c r="BY36" s="30"/>
      <c r="BZ36" s="30"/>
      <c r="CA36" s="38"/>
      <c r="CB36" s="30"/>
      <c r="CC36" s="30"/>
      <c r="CD36" s="30"/>
      <c r="CE36" s="30"/>
      <c r="CF36" s="30"/>
      <c r="CG36" s="31"/>
      <c r="CH36" s="30"/>
      <c r="CJ36" s="32"/>
      <c r="CK36" s="32"/>
      <c r="CL36" s="32"/>
      <c r="CM36" s="32"/>
      <c r="CN36" s="32"/>
      <c r="DF36" s="42"/>
      <c r="DG36" s="32"/>
      <c r="DH36" s="32"/>
      <c r="DI36" s="32"/>
      <c r="DJ36" s="32"/>
      <c r="DK36" s="32"/>
      <c r="DL36" s="32"/>
      <c r="DM36" s="33"/>
      <c r="DV36" s="42"/>
      <c r="DW36" s="32"/>
      <c r="DX36" s="32"/>
      <c r="DY36" s="32"/>
      <c r="DZ36" s="32"/>
      <c r="EA36" s="32"/>
      <c r="EB36" s="32"/>
      <c r="EC36" s="33"/>
      <c r="EL36" s="42"/>
      <c r="EM36" s="32"/>
      <c r="EN36" s="32"/>
      <c r="EO36" s="32"/>
      <c r="EP36" s="32"/>
      <c r="EQ36" s="32"/>
      <c r="ER36" s="32"/>
      <c r="ES36" s="33"/>
      <c r="ET36" s="42"/>
      <c r="EU36" s="32"/>
      <c r="EV36" s="32"/>
      <c r="EW36" s="32"/>
      <c r="EX36" s="32"/>
      <c r="EY36" s="32"/>
      <c r="EZ36" s="32"/>
      <c r="FA36" s="33"/>
      <c r="FB36" s="42"/>
      <c r="FC36" s="32"/>
      <c r="FD36" s="32"/>
      <c r="FE36" s="32"/>
      <c r="FF36" s="32"/>
      <c r="FG36" s="32"/>
      <c r="FH36" s="32"/>
      <c r="FI36" s="33"/>
      <c r="FK36" s="152">
        <v>1924</v>
      </c>
      <c r="FL36" s="42"/>
      <c r="FM36" s="32"/>
      <c r="FN36" s="32"/>
      <c r="FO36" s="42"/>
      <c r="FP36" s="32"/>
      <c r="FQ36" s="33"/>
      <c r="FR36" s="32"/>
      <c r="FS36" s="32"/>
      <c r="FT36" s="32"/>
      <c r="FU36" s="42"/>
      <c r="FV36" s="32"/>
      <c r="FW36" s="33"/>
      <c r="FX36" s="32"/>
      <c r="FY36" s="32"/>
      <c r="FZ36" s="33"/>
      <c r="GC36" s="42"/>
      <c r="GD36" s="32"/>
      <c r="GE36" s="32"/>
      <c r="GF36" s="32"/>
      <c r="GG36" s="32"/>
      <c r="GH36" s="32"/>
      <c r="GI36" s="32"/>
      <c r="GJ36" s="33"/>
      <c r="GK36" s="4">
        <v>1924</v>
      </c>
      <c r="GL36" s="152"/>
      <c r="GM36" s="32"/>
      <c r="GN36" s="32"/>
      <c r="GO36" s="32"/>
      <c r="GP36" s="33"/>
      <c r="GQ36" s="32">
        <v>48</v>
      </c>
      <c r="GR36" s="122">
        <v>3.1134278774261475</v>
      </c>
      <c r="GS36" s="117">
        <v>2.4141371250152588</v>
      </c>
      <c r="GT36" s="117">
        <v>1.5594964027404785</v>
      </c>
      <c r="GU36" s="123">
        <v>1.3841356039047241</v>
      </c>
      <c r="GV36" s="122">
        <v>2.8028802384102871</v>
      </c>
      <c r="GW36" s="117">
        <v>2.4000351568790843</v>
      </c>
      <c r="GX36" s="117">
        <v>1.5810165918912018</v>
      </c>
      <c r="GY36" s="123">
        <v>1.4280415795215657</v>
      </c>
      <c r="GZ36" s="122">
        <v>3.9124647752909083</v>
      </c>
      <c r="HA36" s="117">
        <v>3.0865621949153073</v>
      </c>
      <c r="HB36" s="117">
        <v>1.8309165186361094</v>
      </c>
      <c r="HC36" s="123">
        <v>1.5442172300642429</v>
      </c>
      <c r="HD36" s="122">
        <v>0.93025530765305442</v>
      </c>
      <c r="HE36" s="117">
        <v>0.99441796634041602</v>
      </c>
      <c r="HF36" s="117">
        <v>1.0740571827418963</v>
      </c>
      <c r="HG36" s="117">
        <v>1.0818846657135994</v>
      </c>
      <c r="HH36" s="42"/>
      <c r="HI36" s="32"/>
      <c r="HJ36" s="32"/>
      <c r="HK36" s="33"/>
      <c r="HM36" s="42">
        <v>48</v>
      </c>
      <c r="HN36" s="117">
        <v>1.2312647878332321</v>
      </c>
      <c r="HO36" s="116">
        <v>1.1425600422650974</v>
      </c>
      <c r="HP36" s="116">
        <v>1.2204313630435952</v>
      </c>
      <c r="HQ36" s="116">
        <v>1.2026002723290319</v>
      </c>
      <c r="HR36" s="116">
        <v>1.1769276450838482</v>
      </c>
      <c r="HS36" s="42">
        <v>48</v>
      </c>
      <c r="HT36" s="117">
        <v>1.2332568007868434</v>
      </c>
      <c r="HU36" s="116">
        <v>1.1311189432250384</v>
      </c>
      <c r="HV36" s="116">
        <v>1.2025164149470779</v>
      </c>
      <c r="HW36" s="116">
        <v>1.1740904371791254</v>
      </c>
      <c r="HX36" s="116">
        <v>1.1624803370049615</v>
      </c>
      <c r="HY36" s="42">
        <v>48</v>
      </c>
      <c r="HZ36" s="117">
        <v>1.1898553975696444</v>
      </c>
      <c r="IA36" s="116">
        <v>1.1984943326531392</v>
      </c>
      <c r="IB36" s="116">
        <v>1.2849196777725096</v>
      </c>
      <c r="IC36" s="116">
        <v>1.2870492170718333</v>
      </c>
      <c r="ID36" s="116">
        <v>1.2262289724790441</v>
      </c>
      <c r="IE36" s="42"/>
      <c r="IF36" s="32"/>
      <c r="IG36" s="32"/>
      <c r="IH36" s="32"/>
      <c r="II36" s="33"/>
      <c r="IJ36" s="42"/>
      <c r="IK36" s="32"/>
      <c r="IL36" s="32"/>
      <c r="IM36" s="32"/>
      <c r="IN36" s="32"/>
      <c r="IO36" s="33"/>
      <c r="IP36" s="42"/>
      <c r="IQ36" s="32"/>
      <c r="IR36" s="32"/>
      <c r="IS36" s="32"/>
      <c r="IT36" s="32"/>
      <c r="IU36" s="33"/>
      <c r="IW36">
        <v>1928</v>
      </c>
      <c r="IX36" s="63"/>
      <c r="IY36" s="63"/>
      <c r="IZ36" s="14">
        <v>0.46273127198219299</v>
      </c>
      <c r="JA36" s="13">
        <v>0.2936538652740609</v>
      </c>
      <c r="JB36" s="13"/>
      <c r="JC36" s="13"/>
      <c r="JD36" s="13">
        <v>0.21390600502490997</v>
      </c>
      <c r="JE36" s="13">
        <v>7.4153859838080385E-2</v>
      </c>
    </row>
    <row r="37" spans="1:265">
      <c r="A37" s="4">
        <v>1925</v>
      </c>
      <c r="B37" s="5"/>
      <c r="C37" s="5"/>
      <c r="D37" s="5"/>
      <c r="E37" s="12"/>
      <c r="F37" s="12"/>
      <c r="G37" s="12"/>
      <c r="H37" s="12"/>
      <c r="I37" s="12"/>
      <c r="J37" s="12"/>
      <c r="K37" s="7"/>
      <c r="L37">
        <v>1925</v>
      </c>
      <c r="M37" s="1"/>
      <c r="N37" s="1"/>
      <c r="O37" s="1"/>
      <c r="Q37" s="14"/>
      <c r="U37" s="1"/>
      <c r="V37" s="18"/>
      <c r="W37" s="18"/>
      <c r="X37" s="18"/>
      <c r="Y37" s="6"/>
      <c r="Z37" s="13"/>
      <c r="AA37" s="4">
        <v>1925</v>
      </c>
      <c r="AO37" s="13">
        <v>0.17769539356231689</v>
      </c>
      <c r="AP37" s="13">
        <v>0.36582893133163452</v>
      </c>
      <c r="AQ37" s="13">
        <v>0.45647567510604858</v>
      </c>
      <c r="AR37" s="13">
        <v>0.20990397036075592</v>
      </c>
      <c r="AS37" s="13">
        <f t="shared" si="6"/>
        <v>0.24657170474529266</v>
      </c>
      <c r="AT37" s="13">
        <v>8.9412316679954529E-2</v>
      </c>
      <c r="AU37" s="215">
        <v>7082.1924011558212</v>
      </c>
      <c r="AV37" s="171">
        <f t="shared" si="7"/>
        <v>0.1587887324341847</v>
      </c>
      <c r="AW37" s="171">
        <f t="shared" si="8"/>
        <v>0.37453152083592151</v>
      </c>
      <c r="AX37" s="171">
        <v>0.46898180362363151</v>
      </c>
      <c r="AY37" s="171">
        <v>0.19718104825175825</v>
      </c>
      <c r="AZ37" s="171">
        <f t="shared" si="9"/>
        <v>0.27180075537187326</v>
      </c>
      <c r="BA37" s="216">
        <v>13058.958133214248</v>
      </c>
      <c r="BB37" s="215">
        <f>DataFigures!BA37*$BF$26</f>
        <v>10693.353985298754</v>
      </c>
      <c r="BC37" s="171">
        <f t="shared" si="10"/>
        <v>0.6622985090451915</v>
      </c>
      <c r="BD37" s="115"/>
      <c r="BJ37" s="4">
        <v>1925</v>
      </c>
      <c r="BK37" s="32"/>
      <c r="BL37" s="32"/>
      <c r="BM37" s="32"/>
      <c r="BN37" s="32"/>
      <c r="BO37" s="32"/>
      <c r="BP37" s="32"/>
      <c r="BQ37" s="32"/>
      <c r="BR37" s="32"/>
      <c r="BS37" s="33"/>
      <c r="BT37" s="38"/>
      <c r="BU37" s="30"/>
      <c r="BV37" s="30"/>
      <c r="BW37" s="30"/>
      <c r="BX37" s="30"/>
      <c r="BY37" s="30"/>
      <c r="BZ37" s="30"/>
      <c r="CA37" s="38"/>
      <c r="CB37" s="30"/>
      <c r="CC37" s="30"/>
      <c r="CD37" s="30"/>
      <c r="CE37" s="30"/>
      <c r="CF37" s="30"/>
      <c r="CG37" s="31"/>
      <c r="CH37" s="30"/>
      <c r="CJ37" s="32"/>
      <c r="CK37" s="32"/>
      <c r="CL37" s="32"/>
      <c r="CM37" s="32"/>
      <c r="CN37" s="32"/>
      <c r="DF37" s="42"/>
      <c r="DG37" s="32"/>
      <c r="DH37" s="32"/>
      <c r="DI37" s="32"/>
      <c r="DJ37" s="32"/>
      <c r="DK37" s="32"/>
      <c r="DL37" s="32"/>
      <c r="DM37" s="33"/>
      <c r="DV37" s="42"/>
      <c r="DW37" s="32"/>
      <c r="DX37" s="32"/>
      <c r="DY37" s="32"/>
      <c r="DZ37" s="32"/>
      <c r="EA37" s="32"/>
      <c r="EB37" s="32"/>
      <c r="EC37" s="33"/>
      <c r="EL37" s="42"/>
      <c r="EM37" s="32"/>
      <c r="EN37" s="32"/>
      <c r="EO37" s="32"/>
      <c r="EP37" s="32"/>
      <c r="EQ37" s="32"/>
      <c r="ER37" s="32"/>
      <c r="ES37" s="33"/>
      <c r="ET37" s="42"/>
      <c r="EU37" s="32"/>
      <c r="EV37" s="32"/>
      <c r="EW37" s="32"/>
      <c r="EX37" s="32"/>
      <c r="EY37" s="32"/>
      <c r="EZ37" s="32"/>
      <c r="FA37" s="33"/>
      <c r="FB37" s="42"/>
      <c r="FC37" s="32"/>
      <c r="FD37" s="32"/>
      <c r="FE37" s="32"/>
      <c r="FF37" s="32"/>
      <c r="FG37" s="32"/>
      <c r="FH37" s="32"/>
      <c r="FI37" s="33"/>
      <c r="FK37" s="152">
        <v>1925</v>
      </c>
      <c r="FL37" s="42"/>
      <c r="FM37" s="32"/>
      <c r="FN37" s="32"/>
      <c r="FO37" s="42"/>
      <c r="FP37" s="32"/>
      <c r="FQ37" s="33"/>
      <c r="FR37" s="32"/>
      <c r="FS37" s="32"/>
      <c r="FT37" s="32"/>
      <c r="FU37" s="42"/>
      <c r="FV37" s="32"/>
      <c r="FW37" s="33"/>
      <c r="FX37" s="32"/>
      <c r="FY37" s="32"/>
      <c r="FZ37" s="33"/>
      <c r="GC37" s="42"/>
      <c r="GD37" s="32"/>
      <c r="GE37" s="32"/>
      <c r="GF37" s="32"/>
      <c r="GG37" s="32"/>
      <c r="GH37" s="32"/>
      <c r="GI37" s="32"/>
      <c r="GJ37" s="33"/>
      <c r="GK37" s="4">
        <v>1925</v>
      </c>
      <c r="GL37" s="152"/>
      <c r="GM37" s="32"/>
      <c r="GN37" s="32"/>
      <c r="GO37" s="32"/>
      <c r="GP37" s="33"/>
      <c r="GQ37" s="32">
        <v>49</v>
      </c>
      <c r="GR37" s="122">
        <v>2.8054678440093994</v>
      </c>
      <c r="GS37" s="117">
        <v>2.430419921875</v>
      </c>
      <c r="GT37" s="117">
        <v>1.6193159818649292</v>
      </c>
      <c r="GU37" s="123">
        <v>1.4668154716491699</v>
      </c>
      <c r="GV37" s="122">
        <v>2.7881866210853019</v>
      </c>
      <c r="GW37" s="117">
        <v>2.4160281214036514</v>
      </c>
      <c r="GX37" s="117">
        <v>1.5930073811802825</v>
      </c>
      <c r="GY37" s="123">
        <v>1.4312922287531766</v>
      </c>
      <c r="GZ37" s="122">
        <v>3.9106447714160817</v>
      </c>
      <c r="HA37" s="117">
        <v>3.1513345299937283</v>
      </c>
      <c r="HB37" s="117">
        <v>1.8545336320471724</v>
      </c>
      <c r="HC37" s="123">
        <v>1.5533976126179312</v>
      </c>
      <c r="HD37" s="122">
        <v>0.93043572191321566</v>
      </c>
      <c r="HE37" s="117">
        <v>0.99811586336439895</v>
      </c>
      <c r="HF37" s="117">
        <v>1.0758633721574773</v>
      </c>
      <c r="HG37" s="117">
        <v>1.0870811984192297</v>
      </c>
      <c r="HH37" s="42"/>
      <c r="HI37" s="32"/>
      <c r="HJ37" s="32"/>
      <c r="HK37" s="33"/>
      <c r="HM37" s="42">
        <v>49</v>
      </c>
      <c r="HN37" s="117">
        <v>1.2303377592335734</v>
      </c>
      <c r="HO37" s="116">
        <v>1.1287000003658019</v>
      </c>
      <c r="HP37" s="116">
        <v>1.2340819156964373</v>
      </c>
      <c r="HQ37" s="116">
        <v>1.2139663956642612</v>
      </c>
      <c r="HR37" s="116">
        <v>1.1865620327346531</v>
      </c>
      <c r="HS37" s="42">
        <v>49</v>
      </c>
      <c r="HT37" s="117">
        <v>1.2277875722224789</v>
      </c>
      <c r="HU37" s="116">
        <v>1.1113446731688656</v>
      </c>
      <c r="HV37" s="116">
        <v>1.2039464363315528</v>
      </c>
      <c r="HW37" s="116">
        <v>1.181368258188763</v>
      </c>
      <c r="HX37" s="116">
        <v>1.1643651419448475</v>
      </c>
      <c r="HY37" s="42">
        <v>49</v>
      </c>
      <c r="HZ37" s="117">
        <v>1.2190988548143036</v>
      </c>
      <c r="IA37" s="116">
        <v>1.2288994804547195</v>
      </c>
      <c r="IB37" s="116">
        <v>1.3319709908667658</v>
      </c>
      <c r="IC37" s="116">
        <v>1.312577687677895</v>
      </c>
      <c r="ID37" s="116">
        <v>1.262638415960595</v>
      </c>
      <c r="IE37" s="42"/>
      <c r="IF37" s="32"/>
      <c r="IG37" s="32"/>
      <c r="IH37" s="32"/>
      <c r="II37" s="33"/>
      <c r="IJ37" s="42"/>
      <c r="IK37" s="32"/>
      <c r="IL37" s="32"/>
      <c r="IM37" s="32"/>
      <c r="IN37" s="32"/>
      <c r="IO37" s="33"/>
      <c r="IP37" s="42"/>
      <c r="IQ37" s="32"/>
      <c r="IR37" s="32"/>
      <c r="IS37" s="32"/>
      <c r="IT37" s="32"/>
      <c r="IU37" s="33"/>
      <c r="IW37">
        <v>1929</v>
      </c>
      <c r="IX37" s="63">
        <v>0.92338705873138216</v>
      </c>
      <c r="IY37" s="63">
        <v>0.80512076616287231</v>
      </c>
      <c r="IZ37" s="14">
        <v>0.44917073845863342</v>
      </c>
      <c r="JA37" s="13">
        <v>0.29231569136726543</v>
      </c>
      <c r="JB37" s="13">
        <v>0.60963975710223528</v>
      </c>
      <c r="JC37" s="13">
        <v>0.4996095597743988</v>
      </c>
      <c r="JD37" s="13">
        <v>0.20050953328609467</v>
      </c>
      <c r="JE37" s="13">
        <v>7.1995004437474502E-2</v>
      </c>
    </row>
    <row r="38" spans="1:265">
      <c r="A38" s="4">
        <v>1926</v>
      </c>
      <c r="B38" s="5"/>
      <c r="C38" s="5"/>
      <c r="D38" s="5"/>
      <c r="E38" s="12"/>
      <c r="F38" s="12"/>
      <c r="G38" s="12"/>
      <c r="H38" s="12"/>
      <c r="I38" s="12"/>
      <c r="J38" s="12"/>
      <c r="K38" s="7"/>
      <c r="L38">
        <v>1926</v>
      </c>
      <c r="M38" s="1"/>
      <c r="N38" s="1"/>
      <c r="O38" s="1"/>
      <c r="Q38" s="14"/>
      <c r="U38" s="1"/>
      <c r="V38" s="18"/>
      <c r="W38" s="18"/>
      <c r="X38" s="18"/>
      <c r="Y38" s="6"/>
      <c r="Z38" s="13"/>
      <c r="AA38" s="4">
        <v>1926</v>
      </c>
      <c r="AO38" s="13">
        <v>0.18427981436252594</v>
      </c>
      <c r="AP38" s="13">
        <v>0.3673553466796875</v>
      </c>
      <c r="AQ38" s="13">
        <v>0.44836485385894775</v>
      </c>
      <c r="AR38" s="13">
        <v>0.20567305386066437</v>
      </c>
      <c r="AS38" s="13">
        <f t="shared" si="6"/>
        <v>0.24269179999828339</v>
      </c>
      <c r="AT38" s="13">
        <v>8.8630408048629761E-2</v>
      </c>
      <c r="AU38" s="215">
        <v>6741.6135353715199</v>
      </c>
      <c r="AV38" s="171">
        <f t="shared" si="7"/>
        <v>0.15525708544112027</v>
      </c>
      <c r="AW38" s="171">
        <f t="shared" si="8"/>
        <v>0.36620150208023755</v>
      </c>
      <c r="AX38" s="171">
        <v>0.47305923449288551</v>
      </c>
      <c r="AY38" s="171">
        <v>0.20980376369165107</v>
      </c>
      <c r="AZ38" s="171">
        <f t="shared" si="9"/>
        <v>0.26325547080123446</v>
      </c>
      <c r="BA38" s="216">
        <v>13668.690050792631</v>
      </c>
      <c r="BB38" s="215">
        <f>DataFigures!BA38*$BF$26</f>
        <v>11192.634185471648</v>
      </c>
      <c r="BC38" s="171">
        <f t="shared" si="10"/>
        <v>0.6023259068113137</v>
      </c>
      <c r="BD38" s="115"/>
      <c r="BJ38" s="4">
        <v>1926</v>
      </c>
      <c r="BK38" s="32"/>
      <c r="BL38" s="32"/>
      <c r="BM38" s="32"/>
      <c r="BN38" s="32"/>
      <c r="BO38" s="32"/>
      <c r="BP38" s="32"/>
      <c r="BQ38" s="32"/>
      <c r="BR38" s="32"/>
      <c r="BS38" s="33"/>
      <c r="BT38" s="38"/>
      <c r="BU38" s="30"/>
      <c r="BV38" s="30"/>
      <c r="BW38" s="30"/>
      <c r="BX38" s="30"/>
      <c r="BY38" s="30"/>
      <c r="BZ38" s="30"/>
      <c r="CA38" s="38"/>
      <c r="CB38" s="30"/>
      <c r="CC38" s="30"/>
      <c r="CD38" s="30"/>
      <c r="CE38" s="30"/>
      <c r="CF38" s="30"/>
      <c r="CG38" s="31"/>
      <c r="CH38" s="30"/>
      <c r="CJ38" s="32"/>
      <c r="CK38" s="32"/>
      <c r="CL38" s="32"/>
      <c r="CM38" s="32"/>
      <c r="CN38" s="32"/>
      <c r="DF38" s="42"/>
      <c r="DG38" s="32"/>
      <c r="DH38" s="32"/>
      <c r="DI38" s="32"/>
      <c r="DJ38" s="32"/>
      <c r="DK38" s="32"/>
      <c r="DL38" s="32"/>
      <c r="DM38" s="33"/>
      <c r="DV38" s="42"/>
      <c r="DW38" s="32"/>
      <c r="DX38" s="32"/>
      <c r="DY38" s="32"/>
      <c r="DZ38" s="32"/>
      <c r="EA38" s="32"/>
      <c r="EB38" s="32"/>
      <c r="EC38" s="33"/>
      <c r="EL38" s="42"/>
      <c r="EM38" s="32"/>
      <c r="EN38" s="32"/>
      <c r="EO38" s="32"/>
      <c r="EP38" s="32"/>
      <c r="EQ38" s="32"/>
      <c r="ER38" s="32"/>
      <c r="ES38" s="33"/>
      <c r="ET38" s="42"/>
      <c r="EU38" s="32"/>
      <c r="EV38" s="32"/>
      <c r="EW38" s="32"/>
      <c r="EX38" s="32"/>
      <c r="EY38" s="32"/>
      <c r="EZ38" s="32"/>
      <c r="FA38" s="33"/>
      <c r="FB38" s="42"/>
      <c r="FC38" s="32"/>
      <c r="FD38" s="32"/>
      <c r="FE38" s="32"/>
      <c r="FF38" s="32"/>
      <c r="FG38" s="32"/>
      <c r="FH38" s="32"/>
      <c r="FI38" s="33"/>
      <c r="FK38" s="152">
        <v>1926</v>
      </c>
      <c r="FL38" s="42"/>
      <c r="FM38" s="32"/>
      <c r="FN38" s="32"/>
      <c r="FO38" s="42"/>
      <c r="FP38" s="32"/>
      <c r="FQ38" s="33"/>
      <c r="FR38" s="32"/>
      <c r="FS38" s="32"/>
      <c r="FT38" s="32"/>
      <c r="FU38" s="42"/>
      <c r="FV38" s="32"/>
      <c r="FW38" s="33"/>
      <c r="FX38" s="32"/>
      <c r="FY38" s="32"/>
      <c r="FZ38" s="33"/>
      <c r="GC38" s="42"/>
      <c r="GD38" s="32"/>
      <c r="GE38" s="32"/>
      <c r="GF38" s="32"/>
      <c r="GG38" s="32"/>
      <c r="GH38" s="32"/>
      <c r="GI38" s="32"/>
      <c r="GJ38" s="33"/>
      <c r="GK38" s="4">
        <v>1926</v>
      </c>
      <c r="GL38" s="152"/>
      <c r="GM38" s="32"/>
      <c r="GN38" s="32"/>
      <c r="GO38" s="32"/>
      <c r="GP38" s="33"/>
      <c r="GQ38" s="32">
        <v>50</v>
      </c>
      <c r="GR38" s="122">
        <v>2.6176652908325195</v>
      </c>
      <c r="GS38" s="117">
        <v>2.4074499607086182</v>
      </c>
      <c r="GT38" s="117">
        <v>1.5884860754013062</v>
      </c>
      <c r="GU38" s="123">
        <v>1.4145501852035522</v>
      </c>
      <c r="GV38" s="122">
        <v>2.767700716601738</v>
      </c>
      <c r="GW38" s="117">
        <v>2.4219779749563641</v>
      </c>
      <c r="GX38" s="117">
        <v>1.6061559140975361</v>
      </c>
      <c r="GY38" s="123">
        <v>1.4366092943879269</v>
      </c>
      <c r="GZ38" s="122">
        <v>3.8794604686464296</v>
      </c>
      <c r="HA38" s="117">
        <v>3.1960907309792033</v>
      </c>
      <c r="HB38" s="117">
        <v>1.8818936267714972</v>
      </c>
      <c r="HC38" s="123">
        <v>1.563953425201567</v>
      </c>
      <c r="HD38" s="122">
        <v>0.92893157115209501</v>
      </c>
      <c r="HE38" s="117">
        <v>1.0028917303792091</v>
      </c>
      <c r="HF38" s="117">
        <v>1.0785659125683387</v>
      </c>
      <c r="HG38" s="117">
        <v>1.0923203523631291</v>
      </c>
      <c r="HH38" s="42"/>
      <c r="HI38" s="32"/>
      <c r="HJ38" s="32"/>
      <c r="HK38" s="33"/>
      <c r="HM38" s="42">
        <v>50</v>
      </c>
      <c r="HN38" s="117">
        <v>1.2247830911546351</v>
      </c>
      <c r="HO38" s="116">
        <v>1.1152143680272284</v>
      </c>
      <c r="HP38" s="116">
        <v>1.2445082030629901</v>
      </c>
      <c r="HQ38" s="116">
        <v>1.2255260422961669</v>
      </c>
      <c r="HR38" s="116">
        <v>1.1926528808760595</v>
      </c>
      <c r="HS38" s="42">
        <v>50</v>
      </c>
      <c r="HT38" s="117">
        <v>1.2155908832813149</v>
      </c>
      <c r="HU38" s="116">
        <v>1.0941905411047681</v>
      </c>
      <c r="HV38" s="116">
        <v>1.2022011722592141</v>
      </c>
      <c r="HW38" s="116">
        <v>1.1873201135750771</v>
      </c>
      <c r="HX38" s="116">
        <v>1.1642328681768086</v>
      </c>
      <c r="HY38" s="42">
        <v>50</v>
      </c>
      <c r="HZ38" s="117">
        <v>1.2530286590217306</v>
      </c>
      <c r="IA38" s="116">
        <v>1.2705487422453463</v>
      </c>
      <c r="IB38" s="116">
        <v>1.3781729511545051</v>
      </c>
      <c r="IC38" s="116">
        <v>1.3415860266686532</v>
      </c>
      <c r="ID38" s="116">
        <v>1.2919508575549683</v>
      </c>
      <c r="IE38" s="42"/>
      <c r="IF38" s="32"/>
      <c r="IG38" s="32"/>
      <c r="IH38" s="32"/>
      <c r="II38" s="33"/>
      <c r="IJ38" s="42"/>
      <c r="IK38" s="32"/>
      <c r="IL38" s="32"/>
      <c r="IM38" s="32"/>
      <c r="IN38" s="32"/>
      <c r="IO38" s="33"/>
      <c r="IP38" s="42"/>
      <c r="IQ38" s="32"/>
      <c r="IR38" s="32"/>
      <c r="IS38" s="32"/>
      <c r="IT38" s="32"/>
      <c r="IU38" s="33"/>
      <c r="IW38">
        <v>1930</v>
      </c>
      <c r="IX38" s="63">
        <v>0.92207808112746981</v>
      </c>
      <c r="IY38" s="63">
        <v>0.80381178855895996</v>
      </c>
      <c r="IZ38" s="14">
        <v>0.42655006051063538</v>
      </c>
      <c r="JA38" s="13">
        <v>0.29594960830976119</v>
      </c>
      <c r="JB38" s="13">
        <v>0.61189886254618975</v>
      </c>
      <c r="JC38" s="13">
        <v>0.50186866521835327</v>
      </c>
      <c r="JD38" s="13">
        <v>0.1727786511182785</v>
      </c>
      <c r="JE38" s="13">
        <v>7.1999523471543037E-2</v>
      </c>
    </row>
    <row r="39" spans="1:265">
      <c r="A39" s="4">
        <v>1927</v>
      </c>
      <c r="B39" s="5"/>
      <c r="C39" s="5"/>
      <c r="D39" s="5"/>
      <c r="E39" s="12"/>
      <c r="F39" s="12"/>
      <c r="G39" s="12"/>
      <c r="H39" s="12"/>
      <c r="I39" s="12"/>
      <c r="J39" s="12"/>
      <c r="K39" s="7"/>
      <c r="L39">
        <v>1927</v>
      </c>
      <c r="M39" s="1"/>
      <c r="N39" s="1"/>
      <c r="O39" s="1"/>
      <c r="Q39" s="14"/>
      <c r="U39" s="1"/>
      <c r="V39" s="18"/>
      <c r="W39" s="18"/>
      <c r="X39" s="18"/>
      <c r="Y39" s="6"/>
      <c r="Z39" s="13"/>
      <c r="AA39" s="4">
        <v>1927</v>
      </c>
      <c r="AO39" s="13">
        <v>0.17933864891529083</v>
      </c>
      <c r="AP39" s="13">
        <v>0.35797196626663208</v>
      </c>
      <c r="AQ39" s="13">
        <v>0.46268936991691589</v>
      </c>
      <c r="AR39" s="13">
        <v>0.21270731091499329</v>
      </c>
      <c r="AS39" s="13">
        <f t="shared" si="6"/>
        <v>0.24998205900192261</v>
      </c>
      <c r="AT39" s="13">
        <v>9.4361975789070129E-2</v>
      </c>
      <c r="AU39" s="215">
        <v>6594.8845996901409</v>
      </c>
      <c r="AV39" s="171">
        <f t="shared" si="7"/>
        <v>0.15911747971809431</v>
      </c>
      <c r="AW39" s="171">
        <f t="shared" si="8"/>
        <v>0.37530692988621023</v>
      </c>
      <c r="AX39" s="171">
        <v>0.46667974672989365</v>
      </c>
      <c r="AY39" s="171">
        <v>0.20102095333252876</v>
      </c>
      <c r="AZ39" s="171">
        <f t="shared" si="9"/>
        <v>0.26565879339736487</v>
      </c>
      <c r="BA39" s="216">
        <v>13417.586153673608</v>
      </c>
      <c r="BB39" s="215">
        <f>DataFigures!BA39*$BF$26</f>
        <v>10987.017257107942</v>
      </c>
      <c r="BC39" s="171">
        <f t="shared" si="10"/>
        <v>0.60024340049376423</v>
      </c>
      <c r="BD39" s="115"/>
      <c r="BJ39" s="4">
        <v>1927</v>
      </c>
      <c r="BK39" s="32"/>
      <c r="BL39" s="32"/>
      <c r="BM39" s="32"/>
      <c r="BN39" s="32"/>
      <c r="BO39" s="32"/>
      <c r="BP39" s="32"/>
      <c r="BQ39" s="32"/>
      <c r="BR39" s="32"/>
      <c r="BS39" s="33"/>
      <c r="BT39" s="38"/>
      <c r="BU39" s="30"/>
      <c r="BV39" s="30"/>
      <c r="BW39" s="30"/>
      <c r="BX39" s="30"/>
      <c r="BY39" s="30"/>
      <c r="BZ39" s="30"/>
      <c r="CA39" s="38"/>
      <c r="CB39" s="30"/>
      <c r="CC39" s="30"/>
      <c r="CD39" s="30"/>
      <c r="CE39" s="30"/>
      <c r="CF39" s="30"/>
      <c r="CG39" s="31"/>
      <c r="CH39" s="30"/>
      <c r="DF39" s="42"/>
      <c r="DG39" s="32"/>
      <c r="DH39" s="32"/>
      <c r="DI39" s="32"/>
      <c r="DJ39" s="32"/>
      <c r="DK39" s="32"/>
      <c r="DL39" s="32"/>
      <c r="DM39" s="33"/>
      <c r="DV39" s="42"/>
      <c r="DW39" s="32"/>
      <c r="DX39" s="32"/>
      <c r="DY39" s="32"/>
      <c r="DZ39" s="32"/>
      <c r="EA39" s="32"/>
      <c r="EB39" s="32"/>
      <c r="EC39" s="33"/>
      <c r="EL39" s="42"/>
      <c r="EM39" s="32"/>
      <c r="EN39" s="32"/>
      <c r="EO39" s="32"/>
      <c r="EP39" s="32"/>
      <c r="EQ39" s="32"/>
      <c r="ER39" s="32"/>
      <c r="ES39" s="33"/>
      <c r="ET39" s="42"/>
      <c r="EU39" s="32"/>
      <c r="EV39" s="32"/>
      <c r="EW39" s="32"/>
      <c r="EX39" s="32"/>
      <c r="EY39" s="32"/>
      <c r="EZ39" s="32"/>
      <c r="FA39" s="33"/>
      <c r="FB39" s="42"/>
      <c r="FC39" s="32"/>
      <c r="FD39" s="32"/>
      <c r="FE39" s="32"/>
      <c r="FF39" s="32"/>
      <c r="FG39" s="32"/>
      <c r="FH39" s="32"/>
      <c r="FI39" s="33"/>
      <c r="FK39" s="152">
        <v>1927</v>
      </c>
      <c r="FL39" s="42"/>
      <c r="FM39" s="32"/>
      <c r="FN39" s="32"/>
      <c r="FO39" s="42"/>
      <c r="FP39" s="32"/>
      <c r="FQ39" s="33"/>
      <c r="FR39" s="32"/>
      <c r="FS39" s="32"/>
      <c r="FT39" s="32"/>
      <c r="FU39" s="42"/>
      <c r="FV39" s="32"/>
      <c r="FW39" s="33"/>
      <c r="FX39" s="32"/>
      <c r="FY39" s="32"/>
      <c r="FZ39" s="33"/>
      <c r="GC39" s="42"/>
      <c r="GD39" s="32"/>
      <c r="GE39" s="32"/>
      <c r="GF39" s="32"/>
      <c r="GG39" s="32"/>
      <c r="GH39" s="32"/>
      <c r="GI39" s="32"/>
      <c r="GJ39" s="33"/>
      <c r="GK39" s="4">
        <v>1927</v>
      </c>
      <c r="GL39" s="152"/>
      <c r="GM39" s="32"/>
      <c r="GN39" s="32"/>
      <c r="GO39" s="32"/>
      <c r="GP39" s="33"/>
      <c r="GQ39" s="32">
        <v>51</v>
      </c>
      <c r="GR39" s="122">
        <v>2.874171257019043</v>
      </c>
      <c r="GS39" s="117">
        <v>2.708853006362915</v>
      </c>
      <c r="GT39" s="117">
        <v>1.6368731260299683</v>
      </c>
      <c r="GU39" s="123">
        <v>1.4674454927444458</v>
      </c>
      <c r="GV39" s="122">
        <v>2.7306782644081609</v>
      </c>
      <c r="GW39" s="117">
        <v>2.4247056032480092</v>
      </c>
      <c r="GX39" s="117">
        <v>1.6184016843793685</v>
      </c>
      <c r="GY39" s="123">
        <v>1.444543510553481</v>
      </c>
      <c r="GZ39" s="122">
        <v>3.8396242739362889</v>
      </c>
      <c r="HA39" s="117">
        <v>3.2266710983806646</v>
      </c>
      <c r="HB39" s="117">
        <v>1.9096109460056312</v>
      </c>
      <c r="HC39" s="123">
        <v>1.5743397059718556</v>
      </c>
      <c r="HD39" s="122">
        <v>0.9229395210770428</v>
      </c>
      <c r="HE39" s="117">
        <v>1.0047373871090013</v>
      </c>
      <c r="HF39" s="117">
        <v>1.0801118111377157</v>
      </c>
      <c r="HG39" s="117">
        <v>1.0960857223865381</v>
      </c>
      <c r="HH39" s="42"/>
      <c r="HI39" s="32"/>
      <c r="HJ39" s="32"/>
      <c r="HK39" s="33"/>
      <c r="HM39" s="42">
        <v>51</v>
      </c>
      <c r="HN39" s="117">
        <v>1.2154487596443027</v>
      </c>
      <c r="HO39" s="116">
        <v>1.1046514235232596</v>
      </c>
      <c r="HP39" s="116">
        <v>1.2478231429995417</v>
      </c>
      <c r="HQ39" s="116">
        <v>1.2364786396625265</v>
      </c>
      <c r="HR39" s="116">
        <v>1.1976821966055984</v>
      </c>
      <c r="HS39" s="42">
        <v>51</v>
      </c>
      <c r="HT39" s="117">
        <v>1.1993340587249257</v>
      </c>
      <c r="HU39" s="116">
        <v>1.0782710005515033</v>
      </c>
      <c r="HV39" s="116">
        <v>1.1907441167114372</v>
      </c>
      <c r="HW39" s="116">
        <v>1.1927677782303121</v>
      </c>
      <c r="HX39" s="116">
        <v>1.1648119589250148</v>
      </c>
      <c r="HY39" s="42">
        <v>51</v>
      </c>
      <c r="HZ39" s="117">
        <v>1.2897541172532574</v>
      </c>
      <c r="IA39" s="116">
        <v>1.3104324516603565</v>
      </c>
      <c r="IB39" s="116">
        <v>1.4222921848625281</v>
      </c>
      <c r="IC39" s="116">
        <v>1.3720145313094405</v>
      </c>
      <c r="ID39" s="116">
        <v>1.318729267340778</v>
      </c>
      <c r="IE39" s="42"/>
      <c r="IF39" s="32"/>
      <c r="IG39" s="32"/>
      <c r="IH39" s="32"/>
      <c r="II39" s="33"/>
      <c r="IJ39" s="42"/>
      <c r="IK39" s="32"/>
      <c r="IL39" s="32"/>
      <c r="IM39" s="32"/>
      <c r="IN39" s="32"/>
      <c r="IO39" s="33"/>
      <c r="IP39" s="42"/>
      <c r="IQ39" s="32"/>
      <c r="IR39" s="32"/>
      <c r="IS39" s="32"/>
      <c r="IT39" s="32"/>
      <c r="IU39" s="33"/>
      <c r="IW39">
        <v>1931</v>
      </c>
      <c r="IX39" s="63">
        <v>0.90560741042739656</v>
      </c>
      <c r="IY39" s="63">
        <v>0.78734111785888672</v>
      </c>
      <c r="IZ39" s="14">
        <v>0.42482703924179077</v>
      </c>
      <c r="JA39" s="13">
        <v>0.30023240054933475</v>
      </c>
      <c r="JB39" s="13">
        <v>0.57376026434253069</v>
      </c>
      <c r="JC39" s="13">
        <v>0.46373006701469421</v>
      </c>
      <c r="JD39" s="13">
        <v>0.16503515839576721</v>
      </c>
      <c r="JE39" s="13">
        <v>7.1106649645485479E-2</v>
      </c>
    </row>
    <row r="40" spans="1:265">
      <c r="A40" s="4">
        <v>1928</v>
      </c>
      <c r="B40" s="5"/>
      <c r="C40" s="5"/>
      <c r="D40" s="5"/>
      <c r="E40" s="12"/>
      <c r="F40" s="12"/>
      <c r="G40" s="12"/>
      <c r="H40" s="12"/>
      <c r="I40" s="12"/>
      <c r="J40" s="12"/>
      <c r="K40" s="7"/>
      <c r="L40">
        <v>1928</v>
      </c>
      <c r="M40" s="1"/>
      <c r="N40" s="1"/>
      <c r="O40" s="1"/>
      <c r="Q40" s="14"/>
      <c r="U40" s="1"/>
      <c r="V40" s="18"/>
      <c r="W40" s="18"/>
      <c r="X40" s="18"/>
      <c r="Y40" s="6"/>
      <c r="Z40" s="13"/>
      <c r="AA40" s="4">
        <v>1928</v>
      </c>
      <c r="AO40" s="13">
        <v>0.18007741868495941</v>
      </c>
      <c r="AP40" s="13">
        <v>0.35719132423400879</v>
      </c>
      <c r="AQ40" s="13">
        <v>0.46273127198219299</v>
      </c>
      <c r="AR40" s="13">
        <v>0.21390600502490997</v>
      </c>
      <c r="AS40" s="13">
        <f t="shared" si="6"/>
        <v>0.24882526695728302</v>
      </c>
      <c r="AT40" s="13">
        <v>9.5575675368309021E-2</v>
      </c>
      <c r="AU40" s="215">
        <v>7131.2967426743053</v>
      </c>
      <c r="AV40" s="171">
        <f t="shared" si="7"/>
        <v>0.16323390552987163</v>
      </c>
      <c r="AW40" s="171">
        <f t="shared" si="8"/>
        <v>0.38501625369060694</v>
      </c>
      <c r="AX40" s="171">
        <v>0.47854141247864207</v>
      </c>
      <c r="AY40" s="171">
        <v>0.21149227515867244</v>
      </c>
      <c r="AZ40" s="171">
        <f t="shared" si="9"/>
        <v>0.2670491373199696</v>
      </c>
      <c r="BA40" s="216">
        <v>13562.682715961395</v>
      </c>
      <c r="BB40" s="215">
        <f>DataFigures!BA40*$BF$26</f>
        <v>11105.82986733042</v>
      </c>
      <c r="BC40" s="171">
        <f t="shared" si="10"/>
        <v>0.64212191505401672</v>
      </c>
      <c r="BD40" s="115"/>
      <c r="BJ40" s="4">
        <v>1928</v>
      </c>
      <c r="BK40" s="32"/>
      <c r="BL40" s="32"/>
      <c r="BM40" s="32"/>
      <c r="BN40" s="32"/>
      <c r="BO40" s="32"/>
      <c r="BP40" s="32"/>
      <c r="BQ40" s="32"/>
      <c r="BR40" s="32"/>
      <c r="BS40" s="33"/>
      <c r="BT40" s="38"/>
      <c r="BU40" s="30"/>
      <c r="BV40" s="30"/>
      <c r="BW40" s="30"/>
      <c r="BX40" s="30"/>
      <c r="BY40" s="30"/>
      <c r="BZ40" s="30"/>
      <c r="CA40" s="38"/>
      <c r="CB40" s="30"/>
      <c r="CC40" s="30"/>
      <c r="CD40" s="30"/>
      <c r="CE40" s="30"/>
      <c r="CF40" s="30"/>
      <c r="CG40" s="31"/>
      <c r="CH40" s="30"/>
      <c r="DF40" s="42"/>
      <c r="DG40" s="32"/>
      <c r="DH40" s="32"/>
      <c r="DI40" s="32"/>
      <c r="DJ40" s="32"/>
      <c r="DK40" s="32"/>
      <c r="DL40" s="32"/>
      <c r="DM40" s="33"/>
      <c r="DV40" s="42"/>
      <c r="DW40" s="32"/>
      <c r="DX40" s="32"/>
      <c r="DY40" s="32"/>
      <c r="DZ40" s="32"/>
      <c r="EA40" s="32"/>
      <c r="EB40" s="32"/>
      <c r="EC40" s="33"/>
      <c r="EL40" s="42"/>
      <c r="EM40" s="32"/>
      <c r="EN40" s="32"/>
      <c r="EO40" s="32"/>
      <c r="EP40" s="32"/>
      <c r="EQ40" s="32"/>
      <c r="ER40" s="32"/>
      <c r="ES40" s="33"/>
      <c r="ET40" s="42"/>
      <c r="EU40" s="32"/>
      <c r="EV40" s="32"/>
      <c r="EW40" s="32"/>
      <c r="EX40" s="32"/>
      <c r="EY40" s="32"/>
      <c r="EZ40" s="32"/>
      <c r="FA40" s="33"/>
      <c r="FB40" s="42"/>
      <c r="FC40" s="32"/>
      <c r="FD40" s="32"/>
      <c r="FE40" s="32"/>
      <c r="FF40" s="32"/>
      <c r="FG40" s="32"/>
      <c r="FH40" s="32"/>
      <c r="FI40" s="33"/>
      <c r="FK40" s="152">
        <v>1928</v>
      </c>
      <c r="FL40" s="42"/>
      <c r="FM40" s="32"/>
      <c r="FN40" s="32"/>
      <c r="FO40" s="42"/>
      <c r="FP40" s="32"/>
      <c r="FQ40" s="33"/>
      <c r="FR40" s="32"/>
      <c r="FS40" s="32"/>
      <c r="FT40" s="32"/>
      <c r="FU40" s="42"/>
      <c r="FV40" s="32"/>
      <c r="FW40" s="33"/>
      <c r="FX40" s="32"/>
      <c r="FY40" s="32"/>
      <c r="FZ40" s="33"/>
      <c r="GC40" s="42"/>
      <c r="GD40" s="32"/>
      <c r="GE40" s="32"/>
      <c r="GF40" s="32"/>
      <c r="GG40" s="32"/>
      <c r="GH40" s="32"/>
      <c r="GI40" s="32"/>
      <c r="GJ40" s="33"/>
      <c r="GK40" s="4">
        <v>1928</v>
      </c>
      <c r="GL40" s="152"/>
      <c r="GM40" s="32"/>
      <c r="GN40" s="32"/>
      <c r="GO40" s="32"/>
      <c r="GP40" s="33"/>
      <c r="GQ40" s="32">
        <v>52</v>
      </c>
      <c r="GR40" s="122">
        <v>2.7195203304290771</v>
      </c>
      <c r="GS40" s="117">
        <v>2.4209673404693604</v>
      </c>
      <c r="GT40" s="117">
        <v>1.6133303642272949</v>
      </c>
      <c r="GU40" s="123">
        <v>1.4494113922119141</v>
      </c>
      <c r="GV40" s="122">
        <v>2.6814800644200694</v>
      </c>
      <c r="GW40" s="117">
        <v>2.4265040623949234</v>
      </c>
      <c r="GX40" s="117">
        <v>1.6278095324332917</v>
      </c>
      <c r="GY40" s="123">
        <v>1.4519600778589195</v>
      </c>
      <c r="GZ40" s="122">
        <v>3.8068412787183936</v>
      </c>
      <c r="HA40" s="117">
        <v>3.2497338176924813</v>
      </c>
      <c r="HB40" s="117">
        <v>1.9353327343143343</v>
      </c>
      <c r="HC40" s="123">
        <v>1.5829391625357012</v>
      </c>
      <c r="HD40" s="122">
        <v>0.91867815209016879</v>
      </c>
      <c r="HE40" s="117">
        <v>1.0041234638629231</v>
      </c>
      <c r="HF40" s="117">
        <v>1.0813307892740427</v>
      </c>
      <c r="HG40" s="117">
        <v>1.0997195038086001</v>
      </c>
      <c r="HH40" s="42"/>
      <c r="HI40" s="32"/>
      <c r="HJ40" s="32"/>
      <c r="HK40" s="33"/>
      <c r="HM40" s="42">
        <v>52</v>
      </c>
      <c r="HN40" s="117">
        <v>1.2005502992328965</v>
      </c>
      <c r="HO40" s="116">
        <v>1.0995413370140914</v>
      </c>
      <c r="HP40" s="116">
        <v>1.2435513505659002</v>
      </c>
      <c r="HQ40" s="116">
        <v>1.2476738506172962</v>
      </c>
      <c r="HR40" s="116">
        <v>1.2016066648370043</v>
      </c>
      <c r="HS40" s="42">
        <v>52</v>
      </c>
      <c r="HT40" s="117">
        <v>1.1775379818189908</v>
      </c>
      <c r="HU40" s="116">
        <v>1.0690268865339665</v>
      </c>
      <c r="HV40" s="116">
        <v>1.1733846352821733</v>
      </c>
      <c r="HW40" s="116">
        <v>1.1959387219521405</v>
      </c>
      <c r="HX40" s="116">
        <v>1.1646440290744779</v>
      </c>
      <c r="HY40" s="42">
        <v>52</v>
      </c>
      <c r="HZ40" s="117">
        <v>1.328119228295388</v>
      </c>
      <c r="IA40" s="116">
        <v>1.3476687816223862</v>
      </c>
      <c r="IB40" s="116">
        <v>1.4548134845948455</v>
      </c>
      <c r="IC40" s="116">
        <v>1.4088502753831276</v>
      </c>
      <c r="ID40" s="116">
        <v>1.346936457522915</v>
      </c>
      <c r="IE40" s="42"/>
      <c r="IF40" s="32"/>
      <c r="IG40" s="32"/>
      <c r="IH40" s="32"/>
      <c r="II40" s="33"/>
      <c r="IJ40" s="42"/>
      <c r="IK40" s="32"/>
      <c r="IL40" s="32"/>
      <c r="IM40" s="32"/>
      <c r="IN40" s="32"/>
      <c r="IO40" s="33"/>
      <c r="IP40" s="42"/>
      <c r="IQ40" s="32"/>
      <c r="IR40" s="32"/>
      <c r="IS40" s="32"/>
      <c r="IT40" s="32"/>
      <c r="IU40" s="33"/>
      <c r="IW40">
        <v>1932</v>
      </c>
      <c r="IX40" s="63">
        <v>0.89773780917770174</v>
      </c>
      <c r="IY40" s="63">
        <v>0.77947151660919189</v>
      </c>
      <c r="IZ40" s="14">
        <v>0.44769152998924255</v>
      </c>
      <c r="JA40" s="13">
        <v>0.31080588148014227</v>
      </c>
      <c r="JB40" s="13">
        <v>0.55797522587130877</v>
      </c>
      <c r="JC40" s="13">
        <v>0.44794502854347229</v>
      </c>
      <c r="JD40" s="13">
        <v>0.16933305561542511</v>
      </c>
      <c r="JE40" s="13">
        <v>7.1979408045486415E-2</v>
      </c>
    </row>
    <row r="41" spans="1:265">
      <c r="A41" s="4">
        <v>1929</v>
      </c>
      <c r="B41" s="5"/>
      <c r="C41" s="5"/>
      <c r="D41" s="5"/>
      <c r="E41" s="12"/>
      <c r="F41" s="12"/>
      <c r="G41" s="12"/>
      <c r="H41" s="12"/>
      <c r="I41" s="12"/>
      <c r="J41" s="12"/>
      <c r="K41" s="7"/>
      <c r="L41">
        <v>1929</v>
      </c>
      <c r="M41" s="1"/>
      <c r="N41" s="1"/>
      <c r="O41" s="1"/>
      <c r="Q41" s="14"/>
      <c r="U41" s="1"/>
      <c r="V41" s="18"/>
      <c r="W41" s="18"/>
      <c r="X41" s="18"/>
      <c r="Y41" s="6"/>
      <c r="Z41" s="13"/>
      <c r="AA41" s="4">
        <v>1929</v>
      </c>
      <c r="AO41" s="13">
        <v>0.18502116203308105</v>
      </c>
      <c r="AP41" s="13">
        <v>0.36580809950828552</v>
      </c>
      <c r="AQ41" s="13">
        <v>0.44917073845863342</v>
      </c>
      <c r="AR41" s="13">
        <v>0.20050953328609467</v>
      </c>
      <c r="AS41" s="13">
        <f t="shared" si="6"/>
        <v>0.24866120517253876</v>
      </c>
      <c r="AT41" s="13">
        <v>8.8445745408535004E-2</v>
      </c>
      <c r="AU41" s="215">
        <v>7168.5699836258773</v>
      </c>
      <c r="AV41" s="171">
        <f t="shared" si="7"/>
        <v>0.16412038197451276</v>
      </c>
      <c r="AW41" s="171">
        <f t="shared" si="8"/>
        <v>0.38710716635114012</v>
      </c>
      <c r="AX41" s="171">
        <v>0.46557559039569529</v>
      </c>
      <c r="AY41" s="171">
        <v>0.2090439204099811</v>
      </c>
      <c r="AZ41" s="171">
        <f t="shared" si="9"/>
        <v>0.25653166998571419</v>
      </c>
      <c r="BA41" s="216">
        <v>14231.325336931905</v>
      </c>
      <c r="BB41" s="215">
        <f>DataFigures!BA41*$BF$26</f>
        <v>11653.349214797365</v>
      </c>
      <c r="BC41" s="171">
        <f t="shared" si="10"/>
        <v>0.61515104812299481</v>
      </c>
      <c r="BD41" s="115"/>
      <c r="BJ41" s="4">
        <v>1929</v>
      </c>
      <c r="BK41" s="32"/>
      <c r="BL41" s="32"/>
      <c r="BM41" s="32"/>
      <c r="BN41" s="32"/>
      <c r="BO41" s="32"/>
      <c r="BP41" s="32"/>
      <c r="BQ41" s="32"/>
      <c r="BR41" s="32"/>
      <c r="BS41" s="33"/>
      <c r="BT41" s="38"/>
      <c r="BU41" s="30"/>
      <c r="BV41" s="30"/>
      <c r="BW41" s="30"/>
      <c r="BX41" s="30"/>
      <c r="BY41" s="30"/>
      <c r="BZ41" s="30"/>
      <c r="CA41" s="38"/>
      <c r="CB41" s="30"/>
      <c r="CC41" s="30"/>
      <c r="CD41" s="30"/>
      <c r="CE41" s="30"/>
      <c r="CF41" s="30"/>
      <c r="CG41" s="31"/>
      <c r="CH41" s="30"/>
      <c r="DF41" s="42"/>
      <c r="DG41" s="32"/>
      <c r="DH41" s="32"/>
      <c r="DI41" s="32"/>
      <c r="DJ41" s="32"/>
      <c r="DK41" s="32"/>
      <c r="DL41" s="32"/>
      <c r="DM41" s="33"/>
      <c r="DV41" s="42"/>
      <c r="DW41" s="32"/>
      <c r="DX41" s="32"/>
      <c r="DY41" s="32"/>
      <c r="DZ41" s="32"/>
      <c r="EA41" s="32"/>
      <c r="EB41" s="32"/>
      <c r="EC41" s="33"/>
      <c r="EL41" s="42"/>
      <c r="EM41" s="32"/>
      <c r="EN41" s="32"/>
      <c r="EO41" s="32"/>
      <c r="EP41" s="32"/>
      <c r="EQ41" s="32"/>
      <c r="ER41" s="32"/>
      <c r="ES41" s="33"/>
      <c r="ET41" s="42"/>
      <c r="EU41" s="32"/>
      <c r="EV41" s="32"/>
      <c r="EW41" s="32"/>
      <c r="EX41" s="32"/>
      <c r="EY41" s="32"/>
      <c r="EZ41" s="32"/>
      <c r="FA41" s="33"/>
      <c r="FB41" s="42"/>
      <c r="FC41" s="32"/>
      <c r="FD41" s="32"/>
      <c r="FE41" s="32"/>
      <c r="FF41" s="32"/>
      <c r="FG41" s="32"/>
      <c r="FH41" s="32"/>
      <c r="FI41" s="33"/>
      <c r="FK41" s="152">
        <v>1929</v>
      </c>
      <c r="FL41" s="42"/>
      <c r="FM41" s="32"/>
      <c r="FN41" s="32"/>
      <c r="FO41" s="42"/>
      <c r="FP41" s="32"/>
      <c r="FQ41" s="33"/>
      <c r="FR41" s="32"/>
      <c r="FS41" s="32"/>
      <c r="FT41" s="32"/>
      <c r="FU41" s="42"/>
      <c r="FV41" s="32"/>
      <c r="FW41" s="33"/>
      <c r="FX41" s="32"/>
      <c r="FY41" s="32"/>
      <c r="FZ41" s="33"/>
      <c r="GC41" s="42"/>
      <c r="GD41" s="32"/>
      <c r="GE41" s="32"/>
      <c r="GF41" s="32"/>
      <c r="GG41" s="32"/>
      <c r="GH41" s="32"/>
      <c r="GI41" s="32"/>
      <c r="GJ41" s="33"/>
      <c r="GK41" s="4">
        <v>1929</v>
      </c>
      <c r="GL41" s="152"/>
      <c r="GM41" s="32"/>
      <c r="GN41" s="32"/>
      <c r="GO41" s="32"/>
      <c r="GP41" s="33"/>
      <c r="GQ41" s="32">
        <v>53</v>
      </c>
      <c r="GR41" s="122">
        <v>2.6768238544464111</v>
      </c>
      <c r="GS41" s="117">
        <v>2.3352997303009033</v>
      </c>
      <c r="GT41" s="117">
        <v>1.6157299280166626</v>
      </c>
      <c r="GU41" s="123">
        <v>1.4686838388442993</v>
      </c>
      <c r="GV41" s="122">
        <v>2.6193968768241587</v>
      </c>
      <c r="GW41" s="117">
        <v>2.420400901800484</v>
      </c>
      <c r="GX41" s="117">
        <v>1.6369191299382799</v>
      </c>
      <c r="GY41" s="123">
        <v>1.4586930608473674</v>
      </c>
      <c r="GZ41" s="122">
        <v>3.7375969323330382</v>
      </c>
      <c r="HA41" s="117">
        <v>3.2563906499414603</v>
      </c>
      <c r="HB41" s="117">
        <v>1.9611894375231713</v>
      </c>
      <c r="HC41" s="123">
        <v>1.5913843066899587</v>
      </c>
      <c r="HD41" s="122">
        <v>0.92143948743674531</v>
      </c>
      <c r="HE41" s="117">
        <v>1.0032778637302542</v>
      </c>
      <c r="HF41" s="117">
        <v>1.0815692726619297</v>
      </c>
      <c r="HG41" s="117">
        <v>1.1050508369549383</v>
      </c>
      <c r="HH41" s="42"/>
      <c r="HI41" s="32"/>
      <c r="HJ41" s="32"/>
      <c r="HK41" s="33"/>
      <c r="HM41" s="42">
        <v>53</v>
      </c>
      <c r="HN41" s="117">
        <v>1.1841005170335628</v>
      </c>
      <c r="HO41" s="116">
        <v>1.1036431500314636</v>
      </c>
      <c r="HP41" s="116">
        <v>1.2349756127832805</v>
      </c>
      <c r="HQ41" s="116">
        <v>1.2585370477170161</v>
      </c>
      <c r="HR41" s="116">
        <v>1.2057171400862414</v>
      </c>
      <c r="HS41" s="42">
        <v>53</v>
      </c>
      <c r="HT41" s="117">
        <v>1.1517425689786915</v>
      </c>
      <c r="HU41" s="116">
        <v>1.0657769978681733</v>
      </c>
      <c r="HV41" s="116">
        <v>1.155445858979695</v>
      </c>
      <c r="HW41" s="116">
        <v>1.1947237520992517</v>
      </c>
      <c r="HX41" s="116">
        <v>1.1631218583004583</v>
      </c>
      <c r="HY41" s="42">
        <v>53</v>
      </c>
      <c r="HZ41" s="117">
        <v>1.3667240062393569</v>
      </c>
      <c r="IA41" s="116">
        <v>1.385499326901817</v>
      </c>
      <c r="IB41" s="116">
        <v>1.4801469684183284</v>
      </c>
      <c r="IC41" s="116">
        <v>1.4533445791423385</v>
      </c>
      <c r="ID41" s="116">
        <v>1.3779222616949884</v>
      </c>
      <c r="IE41" s="42"/>
      <c r="IF41" s="32"/>
      <c r="IG41" s="32"/>
      <c r="IH41" s="32"/>
      <c r="II41" s="33"/>
      <c r="IJ41" s="42"/>
      <c r="IK41" s="32"/>
      <c r="IL41" s="32"/>
      <c r="IM41" s="32"/>
      <c r="IN41" s="32"/>
      <c r="IO41" s="33"/>
      <c r="IP41" s="42"/>
      <c r="IQ41" s="32"/>
      <c r="IR41" s="32"/>
      <c r="IS41" s="32"/>
      <c r="IT41" s="32"/>
      <c r="IU41" s="33"/>
      <c r="IW41">
        <v>1933</v>
      </c>
      <c r="IX41" s="63">
        <v>0.89895726060516146</v>
      </c>
      <c r="IY41" s="63">
        <v>0.78069096803665161</v>
      </c>
      <c r="IZ41" s="14">
        <v>0.46641415357589722</v>
      </c>
      <c r="JA41" s="13">
        <v>0.30238779216757661</v>
      </c>
      <c r="JB41" s="13">
        <v>0.55650528592418047</v>
      </c>
      <c r="JC41" s="13">
        <v>0.44647508859634399</v>
      </c>
      <c r="JD41" s="13">
        <v>0.17711853981018066</v>
      </c>
      <c r="JE41" s="13">
        <v>6.9081130964146503E-2</v>
      </c>
    </row>
    <row r="42" spans="1:265">
      <c r="A42" s="4">
        <v>1930</v>
      </c>
      <c r="B42" s="5"/>
      <c r="C42" s="5"/>
      <c r="D42" s="5"/>
      <c r="E42" s="12"/>
      <c r="F42" s="12"/>
      <c r="G42" s="12"/>
      <c r="H42" s="12"/>
      <c r="I42" s="12"/>
      <c r="J42" s="12"/>
      <c r="K42" s="7"/>
      <c r="L42">
        <v>1930</v>
      </c>
      <c r="M42" s="1"/>
      <c r="N42" s="1"/>
      <c r="O42" s="1"/>
      <c r="Q42" s="14"/>
      <c r="U42" s="1"/>
      <c r="V42" s="18"/>
      <c r="W42" s="18"/>
      <c r="X42" s="18"/>
      <c r="Y42" s="6"/>
      <c r="Z42" s="13"/>
      <c r="AA42" s="4">
        <v>1930</v>
      </c>
      <c r="AO42" s="13">
        <v>0.19164566695690155</v>
      </c>
      <c r="AP42" s="13">
        <v>0.38180428743362427</v>
      </c>
      <c r="AQ42" s="13">
        <v>0.42655006051063538</v>
      </c>
      <c r="AR42" s="13">
        <v>0.1727786511182785</v>
      </c>
      <c r="AS42" s="13">
        <f t="shared" si="6"/>
        <v>0.25377140939235687</v>
      </c>
      <c r="AT42" s="13">
        <v>7.1926295757293701E-2</v>
      </c>
      <c r="AU42" s="215">
        <v>6820.9612118673422</v>
      </c>
      <c r="AV42" s="171">
        <f t="shared" si="7"/>
        <v>0.15992790898730588</v>
      </c>
      <c r="AW42" s="171">
        <f t="shared" si="8"/>
        <v>0.3772184717322512</v>
      </c>
      <c r="AX42" s="171">
        <v>0.45174984077952135</v>
      </c>
      <c r="AY42" s="171">
        <v>0.17857395655522043</v>
      </c>
      <c r="AZ42" s="171">
        <f t="shared" si="9"/>
        <v>0.27317588422430095</v>
      </c>
      <c r="BA42" s="216">
        <v>12811.699846172223</v>
      </c>
      <c r="BB42" s="215">
        <f>DataFigures!BA42*$BF$26</f>
        <v>10490.886042437818</v>
      </c>
      <c r="BC42" s="171">
        <f t="shared" si="10"/>
        <v>0.65017970686890836</v>
      </c>
      <c r="BD42" s="115"/>
      <c r="BJ42" s="4">
        <v>1930</v>
      </c>
      <c r="BK42" s="32"/>
      <c r="BL42" s="32"/>
      <c r="BM42" s="32"/>
      <c r="BN42" s="32"/>
      <c r="BO42" s="32"/>
      <c r="BP42" s="32"/>
      <c r="BQ42" s="32"/>
      <c r="BR42" s="32"/>
      <c r="BS42" s="33"/>
      <c r="BT42" s="38"/>
      <c r="BU42" s="30"/>
      <c r="BV42" s="30"/>
      <c r="BW42" s="30"/>
      <c r="BX42" s="30"/>
      <c r="BY42" s="30"/>
      <c r="BZ42" s="30"/>
      <c r="CA42" s="38"/>
      <c r="CB42" s="30"/>
      <c r="CC42" s="30"/>
      <c r="CD42" s="30"/>
      <c r="CE42" s="30"/>
      <c r="CF42" s="30"/>
      <c r="CG42" s="31"/>
      <c r="CH42" s="30"/>
      <c r="DF42" s="42"/>
      <c r="DG42" s="32"/>
      <c r="DH42" s="32"/>
      <c r="DI42" s="32"/>
      <c r="DJ42" s="32"/>
      <c r="DK42" s="32"/>
      <c r="DL42" s="32"/>
      <c r="DM42" s="33"/>
      <c r="DV42" s="42"/>
      <c r="DW42" s="32"/>
      <c r="DX42" s="32"/>
      <c r="DY42" s="32"/>
      <c r="DZ42" s="32"/>
      <c r="EA42" s="32"/>
      <c r="EB42" s="32"/>
      <c r="EC42" s="33"/>
      <c r="EL42" s="42"/>
      <c r="EM42" s="32"/>
      <c r="EN42" s="32"/>
      <c r="EO42" s="32"/>
      <c r="EP42" s="32"/>
      <c r="EQ42" s="32"/>
      <c r="ER42" s="32"/>
      <c r="ES42" s="33"/>
      <c r="ET42" s="42"/>
      <c r="EU42" s="32"/>
      <c r="EV42" s="32"/>
      <c r="EW42" s="32"/>
      <c r="EX42" s="32"/>
      <c r="EY42" s="32"/>
      <c r="EZ42" s="32"/>
      <c r="FA42" s="33"/>
      <c r="FB42" s="42"/>
      <c r="FC42" s="32"/>
      <c r="FD42" s="32"/>
      <c r="FE42" s="32"/>
      <c r="FF42" s="32"/>
      <c r="FG42" s="32"/>
      <c r="FH42" s="32"/>
      <c r="FI42" s="33"/>
      <c r="FK42" s="152">
        <v>1930</v>
      </c>
      <c r="FL42" s="42"/>
      <c r="FM42" s="32"/>
      <c r="FN42" s="32"/>
      <c r="FO42" s="42"/>
      <c r="FP42" s="32"/>
      <c r="FQ42" s="33"/>
      <c r="FR42" s="32"/>
      <c r="FS42" s="32"/>
      <c r="FT42" s="32"/>
      <c r="FU42" s="42"/>
      <c r="FV42" s="32"/>
      <c r="FW42" s="33"/>
      <c r="FX42" s="32"/>
      <c r="FY42" s="32"/>
      <c r="FZ42" s="33"/>
      <c r="GC42" s="42"/>
      <c r="GD42" s="32"/>
      <c r="GE42" s="32"/>
      <c r="GF42" s="32"/>
      <c r="GG42" s="32"/>
      <c r="GH42" s="32"/>
      <c r="GI42" s="32"/>
      <c r="GJ42" s="33"/>
      <c r="GK42" s="4">
        <v>1930</v>
      </c>
      <c r="GL42" s="152"/>
      <c r="GM42" s="32"/>
      <c r="GN42" s="32"/>
      <c r="GO42" s="32"/>
      <c r="GP42" s="33"/>
      <c r="GQ42" s="32">
        <v>54</v>
      </c>
      <c r="GR42" s="122">
        <v>2.4144675731658936</v>
      </c>
      <c r="GS42" s="117">
        <v>2.5877509117126465</v>
      </c>
      <c r="GT42" s="117">
        <v>1.6814229488372803</v>
      </c>
      <c r="GU42" s="123">
        <v>1.4251307249069214</v>
      </c>
      <c r="GV42" s="122">
        <v>2.551815662053718</v>
      </c>
      <c r="GW42" s="117">
        <v>2.4091750077868221</v>
      </c>
      <c r="GX42" s="117">
        <v>1.6458018759500272</v>
      </c>
      <c r="GY42" s="123">
        <v>1.4652286775899115</v>
      </c>
      <c r="GZ42" s="122">
        <v>3.6555010015743274</v>
      </c>
      <c r="HA42" s="117">
        <v>3.248301172919855</v>
      </c>
      <c r="HB42" s="117">
        <v>1.9871232199798186</v>
      </c>
      <c r="HC42" s="123">
        <v>1.5998978262119925</v>
      </c>
      <c r="HD42" s="122">
        <v>0.93115376683993534</v>
      </c>
      <c r="HE42" s="117">
        <v>1.0034526344370451</v>
      </c>
      <c r="HF42" s="117">
        <v>1.0810371225393185</v>
      </c>
      <c r="HG42" s="117">
        <v>1.1100002670842262</v>
      </c>
      <c r="HH42" s="42"/>
      <c r="HI42" s="32"/>
      <c r="HJ42" s="32"/>
      <c r="HK42" s="33"/>
      <c r="HM42" s="42">
        <v>54</v>
      </c>
      <c r="HN42" s="117">
        <v>1.1736718984970653</v>
      </c>
      <c r="HO42" s="116">
        <v>1.121820054741431</v>
      </c>
      <c r="HP42" s="116">
        <v>1.2222587985240552</v>
      </c>
      <c r="HQ42" s="116">
        <v>1.2687361183186976</v>
      </c>
      <c r="HR42" s="116">
        <v>1.2086041993966614</v>
      </c>
      <c r="HS42" s="42">
        <v>54</v>
      </c>
      <c r="HT42" s="117">
        <v>1.1268248254510027</v>
      </c>
      <c r="HU42" s="116">
        <v>1.0606435923243727</v>
      </c>
      <c r="HV42" s="116">
        <v>1.1348433570080811</v>
      </c>
      <c r="HW42" s="116">
        <v>1.1900909484450095</v>
      </c>
      <c r="HX42" s="116">
        <v>1.1604367455446301</v>
      </c>
      <c r="HY42" s="42">
        <v>54</v>
      </c>
      <c r="HZ42" s="117">
        <v>1.4008486056955411</v>
      </c>
      <c r="IA42" s="116">
        <v>1.4252427870248272</v>
      </c>
      <c r="IB42" s="116">
        <v>1.4961287556086891</v>
      </c>
      <c r="IC42" s="116">
        <v>1.5038707365579267</v>
      </c>
      <c r="ID42" s="116">
        <v>1.4095950229045864</v>
      </c>
      <c r="IE42" s="42"/>
      <c r="IF42" s="32"/>
      <c r="IG42" s="32"/>
      <c r="IH42" s="32"/>
      <c r="II42" s="33"/>
      <c r="IJ42" s="42"/>
      <c r="IK42" s="32"/>
      <c r="IL42" s="32"/>
      <c r="IM42" s="32"/>
      <c r="IN42" s="32"/>
      <c r="IO42" s="33"/>
      <c r="IP42" s="42"/>
      <c r="IQ42" s="32"/>
      <c r="IR42" s="32"/>
      <c r="IS42" s="32"/>
      <c r="IT42" s="32"/>
      <c r="IU42" s="33"/>
      <c r="IW42">
        <v>1934</v>
      </c>
      <c r="IX42" s="63"/>
      <c r="IY42" s="63"/>
      <c r="IZ42" s="14">
        <v>0.47245445847511292</v>
      </c>
      <c r="JA42" s="13">
        <v>0.2964867234898178</v>
      </c>
      <c r="JB42" s="13"/>
      <c r="JC42" s="13"/>
      <c r="JD42" s="13">
        <v>0.17705352604389191</v>
      </c>
      <c r="JE42" s="13">
        <v>6.7967052364277858E-2</v>
      </c>
    </row>
    <row r="43" spans="1:265">
      <c r="A43" s="4">
        <v>1931</v>
      </c>
      <c r="B43" s="5"/>
      <c r="C43" s="5"/>
      <c r="D43" s="5"/>
      <c r="E43" s="12"/>
      <c r="F43" s="12"/>
      <c r="G43" s="12"/>
      <c r="H43" s="12"/>
      <c r="I43" s="12"/>
      <c r="J43" s="12"/>
      <c r="K43" s="7"/>
      <c r="L43">
        <v>1931</v>
      </c>
      <c r="M43" s="1"/>
      <c r="N43" s="1"/>
      <c r="O43" s="1"/>
      <c r="Q43" s="14"/>
      <c r="U43" s="1"/>
      <c r="V43" s="18"/>
      <c r="W43" s="18"/>
      <c r="X43" s="18"/>
      <c r="Y43" s="6"/>
      <c r="Z43" s="13"/>
      <c r="AA43" s="4">
        <v>1931</v>
      </c>
      <c r="AO43" s="13">
        <v>0.1889815628528595</v>
      </c>
      <c r="AP43" s="13">
        <v>0.38619139790534973</v>
      </c>
      <c r="AQ43" s="13">
        <v>0.42482703924179077</v>
      </c>
      <c r="AR43" s="13">
        <v>0.16503515839576721</v>
      </c>
      <c r="AS43" s="13">
        <f t="shared" si="6"/>
        <v>0.25979188084602356</v>
      </c>
      <c r="AT43" s="13">
        <v>6.6839925944805145E-2</v>
      </c>
      <c r="AU43" s="215">
        <v>6540.0103999101239</v>
      </c>
      <c r="AV43" s="171">
        <f t="shared" si="7"/>
        <v>0.15939267550556457</v>
      </c>
      <c r="AW43" s="171">
        <f t="shared" si="8"/>
        <v>0.37595602818952717</v>
      </c>
      <c r="AX43" s="171">
        <v>0.44877245167434704</v>
      </c>
      <c r="AY43" s="171">
        <v>0.14913215820436126</v>
      </c>
      <c r="AZ43" s="171">
        <f t="shared" si="9"/>
        <v>0.29964029346998577</v>
      </c>
      <c r="BA43" s="216">
        <v>11461.40173102138</v>
      </c>
      <c r="BB43" s="215">
        <f>DataFigures!BA43*$BF$26</f>
        <v>9385.1917302503189</v>
      </c>
      <c r="BC43" s="171">
        <f t="shared" si="10"/>
        <v>0.69684355822272481</v>
      </c>
      <c r="BD43" s="115"/>
      <c r="BJ43" s="4">
        <v>1931</v>
      </c>
      <c r="BK43" s="32"/>
      <c r="BL43" s="32"/>
      <c r="BM43" s="32"/>
      <c r="BN43" s="32"/>
      <c r="BO43" s="32"/>
      <c r="BP43" s="32"/>
      <c r="BQ43" s="32"/>
      <c r="BR43" s="32"/>
      <c r="BS43" s="33"/>
      <c r="BT43" s="38"/>
      <c r="BU43" s="30"/>
      <c r="BV43" s="30"/>
      <c r="BW43" s="30"/>
      <c r="BX43" s="30"/>
      <c r="BY43" s="30"/>
      <c r="BZ43" s="30"/>
      <c r="CA43" s="38"/>
      <c r="CB43" s="30"/>
      <c r="CC43" s="30"/>
      <c r="CD43" s="30"/>
      <c r="CE43" s="30"/>
      <c r="CF43" s="30"/>
      <c r="CG43" s="31"/>
      <c r="CH43" s="30"/>
      <c r="DF43" s="42"/>
      <c r="DG43" s="32"/>
      <c r="DH43" s="32"/>
      <c r="DI43" s="32"/>
      <c r="DJ43" s="32"/>
      <c r="DK43" s="32"/>
      <c r="DL43" s="32"/>
      <c r="DM43" s="33"/>
      <c r="DV43" s="42"/>
      <c r="DW43" s="32"/>
      <c r="DX43" s="32"/>
      <c r="DY43" s="32"/>
      <c r="DZ43" s="32"/>
      <c r="EA43" s="32"/>
      <c r="EB43" s="32"/>
      <c r="EC43" s="33"/>
      <c r="EL43" s="42"/>
      <c r="EM43" s="32"/>
      <c r="EN43" s="32"/>
      <c r="EO43" s="32"/>
      <c r="EP43" s="32"/>
      <c r="EQ43" s="32"/>
      <c r="ER43" s="32"/>
      <c r="ES43" s="33"/>
      <c r="ET43" s="42"/>
      <c r="EU43" s="32"/>
      <c r="EV43" s="32"/>
      <c r="EW43" s="32"/>
      <c r="EX43" s="32"/>
      <c r="EY43" s="32"/>
      <c r="EZ43" s="32"/>
      <c r="FA43" s="33"/>
      <c r="FB43" s="42"/>
      <c r="FC43" s="32"/>
      <c r="FD43" s="32"/>
      <c r="FE43" s="32"/>
      <c r="FF43" s="32"/>
      <c r="FG43" s="32"/>
      <c r="FH43" s="32"/>
      <c r="FI43" s="33"/>
      <c r="FK43" s="152">
        <v>1931</v>
      </c>
      <c r="FL43" s="42"/>
      <c r="FM43" s="32"/>
      <c r="FN43" s="32"/>
      <c r="FO43" s="42"/>
      <c r="FP43" s="32"/>
      <c r="FQ43" s="33"/>
      <c r="FR43" s="32"/>
      <c r="FS43" s="32"/>
      <c r="FT43" s="32"/>
      <c r="FU43" s="42"/>
      <c r="FV43" s="32"/>
      <c r="FW43" s="33"/>
      <c r="FX43" s="32"/>
      <c r="FY43" s="32"/>
      <c r="FZ43" s="33"/>
      <c r="GC43" s="42"/>
      <c r="GD43" s="32"/>
      <c r="GE43" s="32"/>
      <c r="GF43" s="32"/>
      <c r="GG43" s="32"/>
      <c r="GH43" s="32"/>
      <c r="GI43" s="32"/>
      <c r="GJ43" s="33"/>
      <c r="GK43" s="4">
        <v>1931</v>
      </c>
      <c r="GL43" s="152"/>
      <c r="GM43" s="32"/>
      <c r="GN43" s="32"/>
      <c r="GO43" s="32"/>
      <c r="GP43" s="33"/>
      <c r="GQ43" s="32">
        <v>55</v>
      </c>
      <c r="GR43" s="122">
        <v>2.2900936603546143</v>
      </c>
      <c r="GS43" s="117">
        <v>2.5184776782989502</v>
      </c>
      <c r="GT43" s="117">
        <v>1.7027499675750732</v>
      </c>
      <c r="GU43" s="123">
        <v>1.4714940786361694</v>
      </c>
      <c r="GV43" s="122">
        <v>2.4960995419071637</v>
      </c>
      <c r="GW43" s="117">
        <v>2.3865002983741093</v>
      </c>
      <c r="GX43" s="117">
        <v>1.6533768392918038</v>
      </c>
      <c r="GY43" s="123">
        <v>1.4679926623060728</v>
      </c>
      <c r="GZ43" s="122">
        <v>3.6056957980883664</v>
      </c>
      <c r="HA43" s="117">
        <v>3.2285887520344185</v>
      </c>
      <c r="HB43" s="117">
        <v>2.0129768131677763</v>
      </c>
      <c r="HC43" s="123">
        <v>1.6072271089620254</v>
      </c>
      <c r="HD43" s="122">
        <v>0.94145896104972526</v>
      </c>
      <c r="HE43" s="117">
        <v>1.0036550321129285</v>
      </c>
      <c r="HF43" s="117">
        <v>1.0807834560550464</v>
      </c>
      <c r="HG43" s="117">
        <v>1.1140985118897824</v>
      </c>
      <c r="HH43" s="42"/>
      <c r="HI43" s="32"/>
      <c r="HJ43" s="32"/>
      <c r="HK43" s="33"/>
      <c r="HM43" s="42">
        <v>55</v>
      </c>
      <c r="HN43" s="117">
        <v>1.1665856500683731</v>
      </c>
      <c r="HO43" s="116">
        <v>1.1432779726363556</v>
      </c>
      <c r="HP43" s="116">
        <v>1.2066591814031973</v>
      </c>
      <c r="HQ43" s="116">
        <v>1.2776335532469474</v>
      </c>
      <c r="HR43" s="116">
        <v>1.2127518456561923</v>
      </c>
      <c r="HS43" s="42">
        <v>55</v>
      </c>
      <c r="HT43" s="117">
        <v>1.1036904508005101</v>
      </c>
      <c r="HU43" s="116">
        <v>1.0661140267875371</v>
      </c>
      <c r="HV43" s="116">
        <v>1.1128790198643137</v>
      </c>
      <c r="HW43" s="116">
        <v>1.1831888807604083</v>
      </c>
      <c r="HX43" s="116">
        <v>1.1556735014997463</v>
      </c>
      <c r="HY43" s="42">
        <v>55</v>
      </c>
      <c r="HZ43" s="117">
        <v>1.4301959562015087</v>
      </c>
      <c r="IA43" s="116">
        <v>1.4615079930531001</v>
      </c>
      <c r="IB43" s="116">
        <v>1.4968298376370341</v>
      </c>
      <c r="IC43" s="116">
        <v>1.5555942363842192</v>
      </c>
      <c r="ID43" s="116">
        <v>1.432294633161509</v>
      </c>
      <c r="IE43" s="42"/>
      <c r="IF43" s="32"/>
      <c r="IG43" s="32"/>
      <c r="IH43" s="32"/>
      <c r="II43" s="33"/>
      <c r="IJ43" s="42"/>
      <c r="IK43" s="32"/>
      <c r="IL43" s="32"/>
      <c r="IM43" s="32"/>
      <c r="IN43" s="32"/>
      <c r="IO43" s="33"/>
      <c r="IP43" s="42"/>
      <c r="IQ43" s="32"/>
      <c r="IR43" s="32"/>
      <c r="IS43" s="32"/>
      <c r="IT43" s="32"/>
      <c r="IU43" s="33"/>
      <c r="IW43">
        <v>1935</v>
      </c>
      <c r="IX43" s="63">
        <v>0.8983310542071512</v>
      </c>
      <c r="IY43" s="63">
        <v>0.78006476163864136</v>
      </c>
      <c r="IZ43" s="14">
        <v>0.48250019550323486</v>
      </c>
      <c r="JA43" s="13">
        <v>0.29407533254988588</v>
      </c>
      <c r="JB43" s="13">
        <v>0.56975402755091997</v>
      </c>
      <c r="JC43" s="13">
        <v>0.4597238302230835</v>
      </c>
      <c r="JD43" s="13">
        <v>0.18443919718265533</v>
      </c>
      <c r="JE43" s="13">
        <v>6.794824461128593E-2</v>
      </c>
    </row>
    <row r="44" spans="1:265">
      <c r="A44" s="4">
        <v>1932</v>
      </c>
      <c r="B44" s="5"/>
      <c r="C44" s="5"/>
      <c r="D44" s="5"/>
      <c r="E44" s="12"/>
      <c r="F44" s="12"/>
      <c r="G44" s="12"/>
      <c r="H44" s="12"/>
      <c r="I44" s="12"/>
      <c r="J44" s="12"/>
      <c r="K44" s="7"/>
      <c r="L44">
        <v>1932</v>
      </c>
      <c r="M44" s="1"/>
      <c r="N44" s="1"/>
      <c r="O44" s="1"/>
      <c r="Q44" s="14"/>
      <c r="U44" s="1"/>
      <c r="V44" s="18"/>
      <c r="W44" s="18"/>
      <c r="X44" s="18"/>
      <c r="Y44" s="6"/>
      <c r="Z44" s="13"/>
      <c r="AA44" s="4">
        <v>1932</v>
      </c>
      <c r="AO44" s="13">
        <v>0.173908531665802</v>
      </c>
      <c r="AP44" s="13">
        <v>0.37839993834495544</v>
      </c>
      <c r="AQ44" s="13">
        <v>0.44769152998924255</v>
      </c>
      <c r="AR44" s="13">
        <v>0.16933305561542511</v>
      </c>
      <c r="AS44" s="13">
        <f t="shared" si="6"/>
        <v>0.27835847437381744</v>
      </c>
      <c r="AT44" s="13">
        <v>6.7073866724967957E-2</v>
      </c>
      <c r="AU44" s="215">
        <v>6317.9642608990835</v>
      </c>
      <c r="AV44" s="171">
        <f t="shared" si="7"/>
        <v>0.15498516858702327</v>
      </c>
      <c r="AW44" s="171">
        <f t="shared" si="8"/>
        <v>0.36556013772557167</v>
      </c>
      <c r="AX44" s="171">
        <v>0.46285361928044277</v>
      </c>
      <c r="AY44" s="171">
        <v>0.13665489731270802</v>
      </c>
      <c r="AZ44" s="171">
        <f t="shared" si="9"/>
        <v>0.32619872196773475</v>
      </c>
      <c r="BA44" s="216">
        <v>9684.7681277540123</v>
      </c>
      <c r="BB44" s="215">
        <f>DataFigures!BA44*$BF$26</f>
        <v>7930.3917509476287</v>
      </c>
      <c r="BC44" s="171">
        <f t="shared" si="10"/>
        <v>0.79667744788826211</v>
      </c>
      <c r="BD44" s="115"/>
      <c r="BJ44" s="4">
        <v>1932</v>
      </c>
      <c r="BK44" s="32"/>
      <c r="BL44" s="32"/>
      <c r="BM44" s="32"/>
      <c r="BN44" s="32"/>
      <c r="BO44" s="32"/>
      <c r="BP44" s="32"/>
      <c r="BQ44" s="32"/>
      <c r="BR44" s="32"/>
      <c r="BS44" s="33"/>
      <c r="BT44" s="38"/>
      <c r="BU44" s="30"/>
      <c r="BV44" s="30"/>
      <c r="BW44" s="30"/>
      <c r="BX44" s="30"/>
      <c r="BY44" s="30"/>
      <c r="BZ44" s="30"/>
      <c r="CA44" s="38"/>
      <c r="CB44" s="30"/>
      <c r="CC44" s="30"/>
      <c r="CD44" s="30"/>
      <c r="CE44" s="30"/>
      <c r="CF44" s="30"/>
      <c r="CG44" s="31"/>
      <c r="CH44" s="30"/>
      <c r="DF44" s="42"/>
      <c r="DG44" s="32"/>
      <c r="DH44" s="32"/>
      <c r="DI44" s="32"/>
      <c r="DJ44" s="32"/>
      <c r="DK44" s="32"/>
      <c r="DL44" s="32"/>
      <c r="DM44" s="33"/>
      <c r="DV44" s="42"/>
      <c r="DW44" s="32"/>
      <c r="DX44" s="32"/>
      <c r="DY44" s="32"/>
      <c r="DZ44" s="32"/>
      <c r="EA44" s="32"/>
      <c r="EB44" s="32"/>
      <c r="EC44" s="33"/>
      <c r="EL44" s="42"/>
      <c r="EM44" s="32"/>
      <c r="EN44" s="32"/>
      <c r="EO44" s="32"/>
      <c r="EP44" s="32"/>
      <c r="EQ44" s="32"/>
      <c r="ER44" s="32"/>
      <c r="ES44" s="33"/>
      <c r="ET44" s="42"/>
      <c r="EU44" s="32"/>
      <c r="EV44" s="32"/>
      <c r="EW44" s="32"/>
      <c r="EX44" s="32"/>
      <c r="EY44" s="32"/>
      <c r="EZ44" s="32"/>
      <c r="FA44" s="33"/>
      <c r="FB44" s="42"/>
      <c r="FC44" s="32"/>
      <c r="FD44" s="32"/>
      <c r="FE44" s="32"/>
      <c r="FF44" s="32"/>
      <c r="FG44" s="32"/>
      <c r="FH44" s="32"/>
      <c r="FI44" s="33"/>
      <c r="FK44" s="152">
        <v>1932</v>
      </c>
      <c r="FL44" s="42"/>
      <c r="FM44" s="32"/>
      <c r="FN44" s="32"/>
      <c r="FO44" s="42"/>
      <c r="FP44" s="32"/>
      <c r="FQ44" s="33"/>
      <c r="FR44" s="32"/>
      <c r="FS44" s="32"/>
      <c r="FT44" s="32"/>
      <c r="FU44" s="42"/>
      <c r="FV44" s="32"/>
      <c r="FW44" s="33"/>
      <c r="FX44" s="32"/>
      <c r="FY44" s="32"/>
      <c r="FZ44" s="33"/>
      <c r="GC44" s="42"/>
      <c r="GD44" s="32"/>
      <c r="GE44" s="32"/>
      <c r="GF44" s="32"/>
      <c r="GG44" s="32"/>
      <c r="GH44" s="32"/>
      <c r="GI44" s="32"/>
      <c r="GJ44" s="33"/>
      <c r="GK44" s="4">
        <v>1932</v>
      </c>
      <c r="GL44" s="152"/>
      <c r="GM44" s="32"/>
      <c r="GN44" s="32"/>
      <c r="GO44" s="32"/>
      <c r="GP44" s="33"/>
      <c r="GQ44" s="32">
        <v>56</v>
      </c>
      <c r="GR44" s="122">
        <v>2.4951050281524658</v>
      </c>
      <c r="GS44" s="117">
        <v>2.1467421054840088</v>
      </c>
      <c r="GT44" s="117">
        <v>1.6650753021240234</v>
      </c>
      <c r="GU44" s="123">
        <v>1.5254824161529541</v>
      </c>
      <c r="GV44" s="122">
        <v>2.4470350057549877</v>
      </c>
      <c r="GW44" s="117">
        <v>2.3586240458143148</v>
      </c>
      <c r="GX44" s="117">
        <v>1.6606329466496861</v>
      </c>
      <c r="GY44" s="123">
        <v>1.4705547758353861</v>
      </c>
      <c r="GZ44" s="122">
        <v>3.5556592917573688</v>
      </c>
      <c r="HA44" s="117">
        <v>3.1971469892489188</v>
      </c>
      <c r="HB44" s="117">
        <v>2.0360861414841098</v>
      </c>
      <c r="HC44" s="123">
        <v>1.611283107235622</v>
      </c>
      <c r="HD44" s="122">
        <v>0.94982448126411889</v>
      </c>
      <c r="HE44" s="117">
        <v>1.0068063690673696</v>
      </c>
      <c r="HF44" s="117">
        <v>1.0816400742689556</v>
      </c>
      <c r="HG44" s="117">
        <v>1.1166945089597693</v>
      </c>
      <c r="HH44" s="42"/>
      <c r="HI44" s="32"/>
      <c r="HJ44" s="32"/>
      <c r="HK44" s="33"/>
      <c r="HM44" s="42">
        <v>56</v>
      </c>
      <c r="HN44" s="117">
        <v>1.1593202598063823</v>
      </c>
      <c r="HO44" s="116">
        <v>1.16399366541954</v>
      </c>
      <c r="HP44" s="116">
        <v>1.1921528746897208</v>
      </c>
      <c r="HQ44" s="116">
        <v>1.2803971567872121</v>
      </c>
      <c r="HR44" s="116">
        <v>1.2142687815151485</v>
      </c>
      <c r="HS44" s="42">
        <v>56</v>
      </c>
      <c r="HT44" s="117">
        <v>1.0809365618496494</v>
      </c>
      <c r="HU44" s="116">
        <v>1.0696671075593069</v>
      </c>
      <c r="HV44" s="116">
        <v>1.0917705550156398</v>
      </c>
      <c r="HW44" s="116">
        <v>1.1723214219591687</v>
      </c>
      <c r="HX44" s="116">
        <v>1.1474526716956301</v>
      </c>
      <c r="HY44" s="42">
        <v>56</v>
      </c>
      <c r="HZ44" s="117">
        <v>1.4556626816764704</v>
      </c>
      <c r="IA44" s="116">
        <v>1.4945116187485934</v>
      </c>
      <c r="IB44" s="116">
        <v>1.4943992713233509</v>
      </c>
      <c r="IC44" s="116">
        <v>1.5980900289048718</v>
      </c>
      <c r="ID44" s="116">
        <v>1.4573102409041816</v>
      </c>
      <c r="IE44" s="42"/>
      <c r="IF44" s="32"/>
      <c r="IG44" s="32"/>
      <c r="IH44" s="32"/>
      <c r="II44" s="33"/>
      <c r="IJ44" s="42"/>
      <c r="IK44" s="32"/>
      <c r="IL44" s="32"/>
      <c r="IM44" s="32"/>
      <c r="IN44" s="32"/>
      <c r="IO44" s="33"/>
      <c r="IP44" s="42"/>
      <c r="IQ44" s="32"/>
      <c r="IR44" s="32"/>
      <c r="IS44" s="32"/>
      <c r="IT44" s="32"/>
      <c r="IU44" s="33"/>
      <c r="IW44">
        <v>1936</v>
      </c>
      <c r="IX44" s="63">
        <v>0.89422393655425814</v>
      </c>
      <c r="IY44" s="63">
        <v>0.77595764398574829</v>
      </c>
      <c r="IZ44" s="14">
        <v>0.45548292994499207</v>
      </c>
      <c r="JA44" s="13">
        <v>0.26676086690086437</v>
      </c>
      <c r="JB44" s="13">
        <v>0.56724458259890886</v>
      </c>
      <c r="JC44" s="13">
        <v>0.45721438527107239</v>
      </c>
      <c r="JD44" s="13">
        <v>0.17355161905288696</v>
      </c>
      <c r="JE44" s="13">
        <v>6.1854328721094601E-2</v>
      </c>
    </row>
    <row r="45" spans="1:265">
      <c r="A45" s="4">
        <v>1933</v>
      </c>
      <c r="B45" s="5"/>
      <c r="C45" s="5"/>
      <c r="D45" s="5"/>
      <c r="E45" s="12"/>
      <c r="F45" s="12"/>
      <c r="G45" s="12"/>
      <c r="H45" s="12"/>
      <c r="I45" s="12"/>
      <c r="J45" s="12"/>
      <c r="K45" s="7"/>
      <c r="L45">
        <v>1933</v>
      </c>
      <c r="M45" s="1"/>
      <c r="N45" s="1"/>
      <c r="O45" s="1"/>
      <c r="Q45" s="14"/>
      <c r="U45" s="1"/>
      <c r="V45" s="18"/>
      <c r="W45" s="18"/>
      <c r="X45" s="18"/>
      <c r="Y45" s="6"/>
      <c r="Z45" s="13"/>
      <c r="AA45" s="4">
        <v>1933</v>
      </c>
      <c r="AO45" s="13">
        <v>0.16752266883850098</v>
      </c>
      <c r="AP45" s="13">
        <v>0.36606317758560181</v>
      </c>
      <c r="AQ45" s="13">
        <v>0.46641415357589722</v>
      </c>
      <c r="AR45" s="13">
        <v>0.17711853981018066</v>
      </c>
      <c r="AS45" s="13">
        <f t="shared" si="6"/>
        <v>0.28929561376571655</v>
      </c>
      <c r="AT45" s="13">
        <v>7.0585869252681732E-2</v>
      </c>
      <c r="AU45" s="215">
        <v>6350.4144951799135</v>
      </c>
      <c r="AV45" s="171">
        <f t="shared" si="7"/>
        <v>0.15737853235413801</v>
      </c>
      <c r="AW45" s="171">
        <f t="shared" si="8"/>
        <v>0.3712053126562464</v>
      </c>
      <c r="AX45" s="171">
        <v>0.46465129630490809</v>
      </c>
      <c r="AY45" s="171">
        <v>0.14826660003924552</v>
      </c>
      <c r="AZ45" s="171">
        <f t="shared" si="9"/>
        <v>0.31638469626566257</v>
      </c>
      <c r="BA45" s="216">
        <v>9389.739267591367</v>
      </c>
      <c r="BB45" s="215">
        <f>DataFigures!BA45*$BF$26</f>
        <v>7688.8067787457267</v>
      </c>
      <c r="BC45" s="171">
        <f t="shared" si="10"/>
        <v>0.82592978051346677</v>
      </c>
      <c r="BD45" s="115"/>
      <c r="BJ45" s="4">
        <v>1933</v>
      </c>
      <c r="BK45" s="32"/>
      <c r="BL45" s="32"/>
      <c r="BM45" s="32"/>
      <c r="BN45" s="32"/>
      <c r="BO45" s="32"/>
      <c r="BP45" s="32"/>
      <c r="BQ45" s="32"/>
      <c r="BR45" s="32"/>
      <c r="BS45" s="33"/>
      <c r="BT45" s="38"/>
      <c r="BU45" s="30"/>
      <c r="BV45" s="30"/>
      <c r="BW45" s="30"/>
      <c r="BX45" s="30"/>
      <c r="BY45" s="30"/>
      <c r="BZ45" s="30"/>
      <c r="CA45" s="38"/>
      <c r="CB45" s="30"/>
      <c r="CC45" s="30"/>
      <c r="CD45" s="30"/>
      <c r="CE45" s="30"/>
      <c r="CF45" s="30"/>
      <c r="CG45" s="31"/>
      <c r="CH45" s="30"/>
      <c r="DF45" s="42"/>
      <c r="DG45" s="32"/>
      <c r="DH45" s="32"/>
      <c r="DI45" s="32"/>
      <c r="DJ45" s="32"/>
      <c r="DK45" s="32"/>
      <c r="DL45" s="32"/>
      <c r="DM45" s="33"/>
      <c r="DV45" s="42"/>
      <c r="DW45" s="32"/>
      <c r="DX45" s="32"/>
      <c r="DY45" s="32"/>
      <c r="DZ45" s="32"/>
      <c r="EA45" s="32"/>
      <c r="EB45" s="32"/>
      <c r="EC45" s="33"/>
      <c r="EL45" s="42"/>
      <c r="EM45" s="32"/>
      <c r="EN45" s="32"/>
      <c r="EO45" s="32"/>
      <c r="EP45" s="32"/>
      <c r="EQ45" s="32"/>
      <c r="ER45" s="32"/>
      <c r="ES45" s="33"/>
      <c r="ET45" s="42"/>
      <c r="EU45" s="32"/>
      <c r="EV45" s="32"/>
      <c r="EW45" s="32"/>
      <c r="EX45" s="32"/>
      <c r="EY45" s="32"/>
      <c r="EZ45" s="32"/>
      <c r="FA45" s="33"/>
      <c r="FB45" s="42"/>
      <c r="FC45" s="32"/>
      <c r="FD45" s="32"/>
      <c r="FE45" s="32"/>
      <c r="FF45" s="32"/>
      <c r="FG45" s="32"/>
      <c r="FH45" s="32"/>
      <c r="FI45" s="33"/>
      <c r="FK45" s="152">
        <v>1933</v>
      </c>
      <c r="FL45" s="42"/>
      <c r="FM45" s="32"/>
      <c r="FN45" s="32"/>
      <c r="FO45" s="42"/>
      <c r="FP45" s="32"/>
      <c r="FQ45" s="33"/>
      <c r="FR45" s="32"/>
      <c r="FS45" s="32"/>
      <c r="FT45" s="32"/>
      <c r="FU45" s="42"/>
      <c r="FV45" s="32"/>
      <c r="FW45" s="33"/>
      <c r="FX45" s="32"/>
      <c r="FY45" s="32"/>
      <c r="FZ45" s="33"/>
      <c r="GC45" s="42"/>
      <c r="GD45" s="32"/>
      <c r="GE45" s="32"/>
      <c r="GF45" s="32"/>
      <c r="GG45" s="32"/>
      <c r="GH45" s="32"/>
      <c r="GI45" s="32"/>
      <c r="GJ45" s="33"/>
      <c r="GK45" s="4">
        <v>1933</v>
      </c>
      <c r="GL45" s="152"/>
      <c r="GM45" s="32"/>
      <c r="GN45" s="32"/>
      <c r="GO45" s="32"/>
      <c r="GP45" s="33"/>
      <c r="GQ45" s="32">
        <v>57</v>
      </c>
      <c r="GR45" s="122">
        <v>2.731121301651001</v>
      </c>
      <c r="GS45" s="117">
        <v>2.196793794631958</v>
      </c>
      <c r="GT45" s="117">
        <v>1.6166093349456787</v>
      </c>
      <c r="GU45" s="123">
        <v>1.4471096992492676</v>
      </c>
      <c r="GV45" s="122">
        <v>2.4204570053793653</v>
      </c>
      <c r="GW45" s="117">
        <v>2.3264511046436431</v>
      </c>
      <c r="GX45" s="117">
        <v>1.6668994564774919</v>
      </c>
      <c r="GY45" s="123">
        <v>1.4709025059530647</v>
      </c>
      <c r="GZ45" s="122">
        <v>3.5200921334861142</v>
      </c>
      <c r="HA45" s="117">
        <v>3.1481147409041403</v>
      </c>
      <c r="HB45" s="117">
        <v>2.0519980305320522</v>
      </c>
      <c r="HC45" s="123">
        <v>1.6123988686701916</v>
      </c>
      <c r="HD45" s="122">
        <v>0.95146908936648977</v>
      </c>
      <c r="HE45" s="117">
        <v>1.0100861871026767</v>
      </c>
      <c r="HF45" s="117">
        <v>1.0845661942188163</v>
      </c>
      <c r="HG45" s="117">
        <v>1.1194741481434565</v>
      </c>
      <c r="HH45" s="42"/>
      <c r="HI45" s="32"/>
      <c r="HJ45" s="32"/>
      <c r="HK45" s="33"/>
      <c r="HM45" s="42">
        <v>57</v>
      </c>
      <c r="HN45" s="117">
        <v>1.15312029024247</v>
      </c>
      <c r="HO45" s="116">
        <v>1.1836813399018897</v>
      </c>
      <c r="HP45" s="116">
        <v>1.1834523081129795</v>
      </c>
      <c r="HQ45" s="116">
        <v>1.2769761768463856</v>
      </c>
      <c r="HR45" s="116">
        <v>1.2110541017259024</v>
      </c>
      <c r="HS45" s="42">
        <v>57</v>
      </c>
      <c r="HT45" s="117">
        <v>1.0617474873147776</v>
      </c>
      <c r="HU45" s="116">
        <v>1.0771327192422127</v>
      </c>
      <c r="HV45" s="116">
        <v>1.0779569266743565</v>
      </c>
      <c r="HW45" s="116">
        <v>1.1585253212129325</v>
      </c>
      <c r="HX45" s="116">
        <v>1.136517167434193</v>
      </c>
      <c r="HY45" s="42">
        <v>57</v>
      </c>
      <c r="HZ45" s="117">
        <v>1.4740368036490579</v>
      </c>
      <c r="IA45" s="116">
        <v>1.5219095778461957</v>
      </c>
      <c r="IB45" s="116">
        <v>1.4893879880131691</v>
      </c>
      <c r="IC45" s="116">
        <v>1.6245633834672091</v>
      </c>
      <c r="ID45" s="116">
        <v>1.4806319179213856</v>
      </c>
      <c r="IE45" s="42"/>
      <c r="IF45" s="32"/>
      <c r="IG45" s="32"/>
      <c r="IH45" s="32"/>
      <c r="II45" s="33"/>
      <c r="IJ45" s="42"/>
      <c r="IK45" s="32"/>
      <c r="IL45" s="32"/>
      <c r="IM45" s="32"/>
      <c r="IN45" s="32"/>
      <c r="IO45" s="33"/>
      <c r="IP45" s="42"/>
      <c r="IQ45" s="32"/>
      <c r="IR45" s="32"/>
      <c r="IS45" s="32"/>
      <c r="IT45" s="32"/>
      <c r="IU45" s="33"/>
      <c r="IW45">
        <v>1937</v>
      </c>
      <c r="IX45" s="63">
        <v>0.88191206073409822</v>
      </c>
      <c r="IY45" s="63">
        <v>0.76364576816558838</v>
      </c>
      <c r="IZ45" s="14">
        <v>0.44855070114135742</v>
      </c>
      <c r="JA45" s="13">
        <v>0.26166414151514128</v>
      </c>
      <c r="JB45" s="13">
        <v>0.5362207226211867</v>
      </c>
      <c r="JC45" s="13">
        <v>0.42619052529335022</v>
      </c>
      <c r="JD45" s="13">
        <v>0.17487542331218719</v>
      </c>
      <c r="JE45" s="13">
        <v>6.0060596602029698E-2</v>
      </c>
    </row>
    <row r="46" spans="1:265">
      <c r="A46" s="4">
        <v>1934</v>
      </c>
      <c r="B46" s="5"/>
      <c r="C46" s="5"/>
      <c r="D46" s="5"/>
      <c r="E46" s="12"/>
      <c r="F46" s="12"/>
      <c r="G46" s="12"/>
      <c r="H46" s="12"/>
      <c r="I46" s="12"/>
      <c r="J46" s="12"/>
      <c r="K46" s="7"/>
      <c r="L46">
        <v>1934</v>
      </c>
      <c r="M46" s="1"/>
      <c r="N46" s="1"/>
      <c r="O46" s="1"/>
      <c r="Q46" s="14"/>
      <c r="U46" s="1"/>
      <c r="V46" s="18"/>
      <c r="W46" s="18"/>
      <c r="X46" s="18"/>
      <c r="Y46" s="6"/>
      <c r="Z46" s="13"/>
      <c r="AA46" s="4">
        <v>1934</v>
      </c>
      <c r="AO46" s="13">
        <v>0.16649407148361206</v>
      </c>
      <c r="AP46" s="13">
        <v>0.36105147004127502</v>
      </c>
      <c r="AQ46" s="13">
        <v>0.47245445847511292</v>
      </c>
      <c r="AR46" s="13">
        <v>0.17705352604389191</v>
      </c>
      <c r="AS46" s="13">
        <f t="shared" si="6"/>
        <v>0.29540093243122101</v>
      </c>
      <c r="AT46" s="13">
        <v>7.0238307118415833E-2</v>
      </c>
      <c r="AU46" s="215">
        <v>6036.3854893435728</v>
      </c>
      <c r="AV46" s="171">
        <f t="shared" si="7"/>
        <v>0.15605278447301071</v>
      </c>
      <c r="AW46" s="171">
        <f t="shared" si="8"/>
        <v>0.36807830003669917</v>
      </c>
      <c r="AX46" s="171">
        <v>0.4794546936874049</v>
      </c>
      <c r="AY46" s="171">
        <v>0.17016065652190629</v>
      </c>
      <c r="AZ46" s="171">
        <f t="shared" si="9"/>
        <v>0.30929403716549864</v>
      </c>
      <c r="BA46" s="216">
        <v>10527.632943912418</v>
      </c>
      <c r="BB46" s="215">
        <f>DataFigures!BA46*$BF$26</f>
        <v>8620.5732913885713</v>
      </c>
      <c r="BC46" s="171">
        <f t="shared" si="10"/>
        <v>0.70023016860996412</v>
      </c>
      <c r="BD46" s="115"/>
      <c r="BJ46" s="4">
        <v>1934</v>
      </c>
      <c r="BK46" s="32"/>
      <c r="BL46" s="32"/>
      <c r="BM46" s="32"/>
      <c r="BN46" s="32"/>
      <c r="BO46" s="32"/>
      <c r="BP46" s="32"/>
      <c r="BQ46" s="32"/>
      <c r="BR46" s="32"/>
      <c r="BS46" s="33"/>
      <c r="BT46" s="38"/>
      <c r="BU46" s="30"/>
      <c r="BV46" s="30"/>
      <c r="BW46" s="30"/>
      <c r="BX46" s="30"/>
      <c r="BY46" s="30"/>
      <c r="BZ46" s="30"/>
      <c r="CA46" s="38"/>
      <c r="CB46" s="30"/>
      <c r="CC46" s="30"/>
      <c r="CD46" s="30"/>
      <c r="CE46" s="30"/>
      <c r="CF46" s="30"/>
      <c r="CG46" s="31"/>
      <c r="CH46" s="30"/>
      <c r="DF46" s="42"/>
      <c r="DG46" s="32"/>
      <c r="DH46" s="32"/>
      <c r="DI46" s="32"/>
      <c r="DJ46" s="32"/>
      <c r="DK46" s="32"/>
      <c r="DL46" s="32"/>
      <c r="DM46" s="33"/>
      <c r="DV46" s="42"/>
      <c r="DW46" s="32"/>
      <c r="DX46" s="32"/>
      <c r="DY46" s="32"/>
      <c r="DZ46" s="32"/>
      <c r="EA46" s="32"/>
      <c r="EB46" s="32"/>
      <c r="EC46" s="33"/>
      <c r="EL46" s="42"/>
      <c r="EM46" s="32"/>
      <c r="EN46" s="32"/>
      <c r="EO46" s="32"/>
      <c r="EP46" s="32"/>
      <c r="EQ46" s="32"/>
      <c r="ER46" s="32"/>
      <c r="ES46" s="33"/>
      <c r="ET46" s="42"/>
      <c r="EU46" s="32"/>
      <c r="EV46" s="32"/>
      <c r="EW46" s="32"/>
      <c r="EX46" s="32"/>
      <c r="EY46" s="32"/>
      <c r="EZ46" s="32"/>
      <c r="FA46" s="33"/>
      <c r="FB46" s="42"/>
      <c r="FC46" s="32"/>
      <c r="FD46" s="32"/>
      <c r="FE46" s="32"/>
      <c r="FF46" s="32"/>
      <c r="FG46" s="32"/>
      <c r="FH46" s="32"/>
      <c r="FI46" s="33"/>
      <c r="FK46" s="152">
        <v>1934</v>
      </c>
      <c r="FL46" s="42"/>
      <c r="FM46" s="32"/>
      <c r="FN46" s="32"/>
      <c r="FO46" s="42"/>
      <c r="FP46" s="32"/>
      <c r="FQ46" s="33"/>
      <c r="FR46" s="32"/>
      <c r="FS46" s="32"/>
      <c r="FT46" s="32"/>
      <c r="FU46" s="42"/>
      <c r="FV46" s="32"/>
      <c r="FW46" s="33"/>
      <c r="FX46" s="32"/>
      <c r="FY46" s="32"/>
      <c r="FZ46" s="33"/>
      <c r="GC46" s="42"/>
      <c r="GD46" s="32"/>
      <c r="GE46" s="32"/>
      <c r="GF46" s="32"/>
      <c r="GG46" s="32"/>
      <c r="GH46" s="32"/>
      <c r="GI46" s="32"/>
      <c r="GJ46" s="33"/>
      <c r="GK46" s="4">
        <v>1934</v>
      </c>
      <c r="GL46" s="152"/>
      <c r="GM46" s="32"/>
      <c r="GN46" s="32"/>
      <c r="GO46" s="32"/>
      <c r="GP46" s="33"/>
      <c r="GQ46" s="32">
        <v>58</v>
      </c>
      <c r="GR46" s="122">
        <v>2.0995802879333496</v>
      </c>
      <c r="GS46" s="117">
        <v>2.3161334991455078</v>
      </c>
      <c r="GT46" s="117">
        <v>1.7371264696121216</v>
      </c>
      <c r="GU46" s="123">
        <v>1.5317274332046509</v>
      </c>
      <c r="GV46" s="122">
        <v>2.4059290736157086</v>
      </c>
      <c r="GW46" s="117">
        <v>2.2941784273211261</v>
      </c>
      <c r="GX46" s="117">
        <v>1.6727238028200446</v>
      </c>
      <c r="GY46" s="123">
        <v>1.4713027698978958</v>
      </c>
      <c r="GZ46" s="122">
        <v>3.499702448293613</v>
      </c>
      <c r="HA46" s="117">
        <v>3.0869502712567796</v>
      </c>
      <c r="HB46" s="117">
        <v>2.0630913404767099</v>
      </c>
      <c r="HC46" s="123">
        <v>1.6131099099300834</v>
      </c>
      <c r="HD46" s="122">
        <v>0.95307324222364986</v>
      </c>
      <c r="HE46" s="117">
        <v>1.0108548712651728</v>
      </c>
      <c r="HF46" s="117">
        <v>1.0883268825661676</v>
      </c>
      <c r="HG46" s="117">
        <v>1.1224021352722175</v>
      </c>
      <c r="HH46" s="42"/>
      <c r="HI46" s="32"/>
      <c r="HJ46" s="32"/>
      <c r="HK46" s="33"/>
      <c r="HM46" s="42">
        <v>58</v>
      </c>
      <c r="HN46" s="117">
        <v>1.1453901935390882</v>
      </c>
      <c r="HO46" s="116">
        <v>1.2058624943769143</v>
      </c>
      <c r="HP46" s="116">
        <v>1.1833152078917824</v>
      </c>
      <c r="HQ46" s="116">
        <v>1.2748324147004193</v>
      </c>
      <c r="HR46" s="116">
        <v>1.2067630535792342</v>
      </c>
      <c r="HS46" s="42">
        <v>58</v>
      </c>
      <c r="HT46" s="117">
        <v>1.0475570260308591</v>
      </c>
      <c r="HU46" s="116">
        <v>1.0963550417487269</v>
      </c>
      <c r="HV46" s="116">
        <v>1.0809543639224941</v>
      </c>
      <c r="HW46" s="116">
        <v>1.1507885703667242</v>
      </c>
      <c r="HX46" s="116">
        <v>1.1275952277866867</v>
      </c>
      <c r="HY46" s="42">
        <v>58</v>
      </c>
      <c r="HZ46" s="117">
        <v>1.488605306684426</v>
      </c>
      <c r="IA46" s="116">
        <v>1.5506313195031871</v>
      </c>
      <c r="IB46" s="116">
        <v>1.4858330667099551</v>
      </c>
      <c r="IC46" s="116">
        <v>1.6364801018520245</v>
      </c>
      <c r="ID46" s="116">
        <v>1.4923572341474101</v>
      </c>
      <c r="IE46" s="42"/>
      <c r="IF46" s="32"/>
      <c r="IG46" s="32"/>
      <c r="IH46" s="32"/>
      <c r="II46" s="33"/>
      <c r="IJ46" s="42"/>
      <c r="IK46" s="32"/>
      <c r="IL46" s="32"/>
      <c r="IM46" s="32"/>
      <c r="IN46" s="32"/>
      <c r="IO46" s="33"/>
      <c r="IP46" s="42"/>
      <c r="IQ46" s="32"/>
      <c r="IR46" s="32"/>
      <c r="IS46" s="32"/>
      <c r="IT46" s="32"/>
      <c r="IU46" s="33"/>
      <c r="IW46">
        <v>1938</v>
      </c>
      <c r="IX46" s="63">
        <v>0.87439698791152742</v>
      </c>
      <c r="IY46" s="63">
        <v>0.75613069534301758</v>
      </c>
      <c r="IZ46" s="14">
        <v>0.43643784523010254</v>
      </c>
      <c r="JA46" s="13">
        <v>0.27072056846194703</v>
      </c>
      <c r="JB46" s="13">
        <v>0.53062971753428789</v>
      </c>
      <c r="JC46" s="13">
        <v>0.42059952020645142</v>
      </c>
      <c r="JD46" s="13">
        <v>0.16589502990245819</v>
      </c>
      <c r="JE46" s="13">
        <v>6.1130918546354912E-2</v>
      </c>
    </row>
    <row r="47" spans="1:265">
      <c r="A47" s="4">
        <v>1935</v>
      </c>
      <c r="B47" s="5"/>
      <c r="C47" s="5"/>
      <c r="D47" s="5"/>
      <c r="E47" s="12"/>
      <c r="F47" s="12"/>
      <c r="G47" s="12"/>
      <c r="H47" s="12"/>
      <c r="I47" s="12"/>
      <c r="J47" s="12"/>
      <c r="K47" s="7"/>
      <c r="L47">
        <v>1935</v>
      </c>
      <c r="M47" s="1"/>
      <c r="N47" s="1"/>
      <c r="O47" s="1"/>
      <c r="Q47" s="14"/>
      <c r="U47" s="1"/>
      <c r="V47" s="18"/>
      <c r="W47" s="18"/>
      <c r="X47" s="18"/>
      <c r="Y47" s="6"/>
      <c r="Z47" s="13"/>
      <c r="AA47" s="4">
        <v>1935</v>
      </c>
      <c r="AO47" s="13">
        <v>0.16229556500911713</v>
      </c>
      <c r="AP47" s="13">
        <v>0.35520422458648682</v>
      </c>
      <c r="AQ47" s="13">
        <v>0.48250019550323486</v>
      </c>
      <c r="AR47" s="13">
        <v>0.18443919718265533</v>
      </c>
      <c r="AS47" s="13">
        <f t="shared" si="6"/>
        <v>0.29806099832057953</v>
      </c>
      <c r="AT47" s="13">
        <v>7.3687858879566193E-2</v>
      </c>
      <c r="AU47" s="215">
        <v>6462.2596454070317</v>
      </c>
      <c r="AV47" s="171">
        <f t="shared" si="7"/>
        <v>0.16013645006257549</v>
      </c>
      <c r="AW47" s="171">
        <f t="shared" si="8"/>
        <v>0.37771035301929318</v>
      </c>
      <c r="AX47" s="171">
        <v>0.47141615498961548</v>
      </c>
      <c r="AY47" s="171">
        <v>0.17307944488134125</v>
      </c>
      <c r="AZ47" s="171">
        <f t="shared" si="9"/>
        <v>0.29833671010827423</v>
      </c>
      <c r="BA47" s="216">
        <v>11557.58836635111</v>
      </c>
      <c r="BB47" s="215">
        <f>DataFigures!BA47*$BF$26</f>
        <v>9463.9543489633397</v>
      </c>
      <c r="BC47" s="171">
        <f t="shared" si="10"/>
        <v>0.68282870004702556</v>
      </c>
      <c r="BD47" s="115"/>
      <c r="BJ47" s="4">
        <v>1935</v>
      </c>
      <c r="BK47" s="32"/>
      <c r="BL47" s="32"/>
      <c r="BM47" s="32"/>
      <c r="BN47" s="32"/>
      <c r="BO47" s="32"/>
      <c r="BP47" s="32"/>
      <c r="BQ47" s="32"/>
      <c r="BR47" s="32"/>
      <c r="BS47" s="33"/>
      <c r="BT47" s="38"/>
      <c r="BU47" s="30"/>
      <c r="BV47" s="30"/>
      <c r="BW47" s="30"/>
      <c r="BX47" s="30"/>
      <c r="BY47" s="30"/>
      <c r="BZ47" s="30"/>
      <c r="CA47" s="38"/>
      <c r="CB47" s="30"/>
      <c r="CC47" s="30"/>
      <c r="CD47" s="30"/>
      <c r="CE47" s="30"/>
      <c r="CF47" s="30"/>
      <c r="CG47" s="31"/>
      <c r="CH47" s="30"/>
      <c r="DF47" s="42"/>
      <c r="DG47" s="32"/>
      <c r="DH47" s="32"/>
      <c r="DI47" s="32"/>
      <c r="DJ47" s="32"/>
      <c r="DK47" s="32"/>
      <c r="DL47" s="32"/>
      <c r="DM47" s="33"/>
      <c r="DV47" s="42"/>
      <c r="DW47" s="32"/>
      <c r="DX47" s="32"/>
      <c r="DY47" s="32"/>
      <c r="DZ47" s="32"/>
      <c r="EA47" s="32"/>
      <c r="EB47" s="32"/>
      <c r="EC47" s="33"/>
      <c r="EL47" s="42"/>
      <c r="EM47" s="32"/>
      <c r="EN47" s="32"/>
      <c r="EO47" s="32"/>
      <c r="EP47" s="32"/>
      <c r="EQ47" s="32"/>
      <c r="ER47" s="32"/>
      <c r="ES47" s="33"/>
      <c r="ET47" s="42"/>
      <c r="EU47" s="32"/>
      <c r="EV47" s="32"/>
      <c r="EW47" s="32"/>
      <c r="EX47" s="32"/>
      <c r="EY47" s="32"/>
      <c r="EZ47" s="32"/>
      <c r="FA47" s="33"/>
      <c r="FB47" s="42"/>
      <c r="FC47" s="32"/>
      <c r="FD47" s="32"/>
      <c r="FE47" s="32"/>
      <c r="FF47" s="32"/>
      <c r="FG47" s="32"/>
      <c r="FH47" s="32"/>
      <c r="FI47" s="33"/>
      <c r="FK47" s="152">
        <v>1935</v>
      </c>
      <c r="FL47" s="42"/>
      <c r="FM47" s="32"/>
      <c r="FN47" s="32"/>
      <c r="FO47" s="42"/>
      <c r="FP47" s="32"/>
      <c r="FQ47" s="33"/>
      <c r="FR47" s="32"/>
      <c r="FS47" s="32"/>
      <c r="FT47" s="32"/>
      <c r="FU47" s="42"/>
      <c r="FV47" s="32"/>
      <c r="FW47" s="33"/>
      <c r="FX47" s="32"/>
      <c r="FY47" s="32"/>
      <c r="FZ47" s="33"/>
      <c r="GC47" s="42"/>
      <c r="GD47" s="32"/>
      <c r="GE47" s="32"/>
      <c r="GF47" s="32"/>
      <c r="GG47" s="32"/>
      <c r="GH47" s="32"/>
      <c r="GI47" s="32"/>
      <c r="GJ47" s="33"/>
      <c r="GK47" s="4">
        <v>1935</v>
      </c>
      <c r="GL47" s="152"/>
      <c r="GM47" s="32"/>
      <c r="GN47" s="32"/>
      <c r="GO47" s="32"/>
      <c r="GP47" s="33"/>
      <c r="GQ47" s="32">
        <v>59</v>
      </c>
      <c r="GR47" s="122">
        <v>2.3492627143859863</v>
      </c>
      <c r="GS47" s="117">
        <v>2.4561855792999268</v>
      </c>
      <c r="GT47" s="117">
        <v>1.6002490520477295</v>
      </c>
      <c r="GU47" s="123">
        <v>1.4737268686294556</v>
      </c>
      <c r="GV47" s="122">
        <v>2.3928204219638922</v>
      </c>
      <c r="GW47" s="117">
        <v>2.2598371154943409</v>
      </c>
      <c r="GX47" s="117">
        <v>1.6748301282058653</v>
      </c>
      <c r="GY47" s="123">
        <v>1.471931332232614</v>
      </c>
      <c r="GZ47" s="122">
        <v>3.4706728016974395</v>
      </c>
      <c r="HA47" s="117">
        <v>3.022430088799926</v>
      </c>
      <c r="HB47" s="117">
        <v>2.0668418066208241</v>
      </c>
      <c r="HC47" s="123">
        <v>1.6139121803118566</v>
      </c>
      <c r="HD47" s="122">
        <v>0.95007998155788886</v>
      </c>
      <c r="HE47" s="117">
        <v>1.0118210621550416</v>
      </c>
      <c r="HF47" s="117">
        <v>1.0911971374639078</v>
      </c>
      <c r="HG47" s="117">
        <v>1.1246458611057741</v>
      </c>
      <c r="HH47" s="42"/>
      <c r="HI47" s="32"/>
      <c r="HJ47" s="32"/>
      <c r="HK47" s="33"/>
      <c r="HM47" s="42">
        <v>59</v>
      </c>
      <c r="HN47" s="117">
        <v>1.1357237368639566</v>
      </c>
      <c r="HO47" s="116">
        <v>1.2280393059832484</v>
      </c>
      <c r="HP47" s="116">
        <v>1.1902876921913259</v>
      </c>
      <c r="HQ47" s="116">
        <v>1.2712890937153989</v>
      </c>
      <c r="HR47" s="116">
        <v>1.2021234633068356</v>
      </c>
      <c r="HS47" s="42">
        <v>59</v>
      </c>
      <c r="HT47" s="117">
        <v>1.0335553077532262</v>
      </c>
      <c r="HU47" s="116">
        <v>1.1157093401959617</v>
      </c>
      <c r="HV47" s="116">
        <v>1.0932981765192251</v>
      </c>
      <c r="HW47" s="116">
        <v>1.1505941427188098</v>
      </c>
      <c r="HX47" s="116">
        <v>1.1235688934499564</v>
      </c>
      <c r="HY47" s="42">
        <v>59</v>
      </c>
      <c r="HZ47" s="117">
        <v>1.4999643898081676</v>
      </c>
      <c r="IA47" s="116">
        <v>1.5840111854233683</v>
      </c>
      <c r="IB47" s="116">
        <v>1.4819541827320026</v>
      </c>
      <c r="IC47" s="116">
        <v>1.6270578080703415</v>
      </c>
      <c r="ID47" s="116">
        <v>1.4943519471032238</v>
      </c>
      <c r="IE47" s="42"/>
      <c r="IF47" s="32"/>
      <c r="IG47" s="32"/>
      <c r="IH47" s="32"/>
      <c r="II47" s="33"/>
      <c r="IJ47" s="42"/>
      <c r="IK47" s="32"/>
      <c r="IL47" s="32"/>
      <c r="IM47" s="32"/>
      <c r="IN47" s="32"/>
      <c r="IO47" s="33"/>
      <c r="IP47" s="42"/>
      <c r="IQ47" s="32"/>
      <c r="IR47" s="32"/>
      <c r="IS47" s="32"/>
      <c r="IT47" s="32"/>
      <c r="IU47" s="33"/>
      <c r="IW47">
        <v>1939</v>
      </c>
      <c r="IX47" s="63">
        <v>0.88436550712234285</v>
      </c>
      <c r="IY47" s="63">
        <v>0.76609921455383301</v>
      </c>
      <c r="IZ47" s="14">
        <v>0.40875500440597534</v>
      </c>
      <c r="JA47" s="13">
        <v>0.24424268470680277</v>
      </c>
      <c r="JB47" s="13">
        <v>0.5371844403202376</v>
      </c>
      <c r="JC47" s="13">
        <v>0.42715424299240112</v>
      </c>
      <c r="JD47" s="13">
        <v>0.16467268764972687</v>
      </c>
      <c r="JE47" s="13">
        <v>5.5151995835341569E-2</v>
      </c>
    </row>
    <row r="48" spans="1:265">
      <c r="A48" s="4">
        <v>1936</v>
      </c>
      <c r="B48" s="5"/>
      <c r="C48" s="5"/>
      <c r="D48" s="5"/>
      <c r="E48" s="12"/>
      <c r="F48" s="12"/>
      <c r="G48" s="12"/>
      <c r="H48" s="12"/>
      <c r="I48" s="12"/>
      <c r="J48" s="12"/>
      <c r="K48" s="7"/>
      <c r="L48">
        <v>1936</v>
      </c>
      <c r="M48" s="1"/>
      <c r="N48" s="1"/>
      <c r="O48" s="1"/>
      <c r="Q48" s="14"/>
      <c r="U48" s="1"/>
      <c r="V48" s="18"/>
      <c r="W48" s="18"/>
      <c r="X48" s="18"/>
      <c r="Y48" s="6"/>
      <c r="Z48" s="13"/>
      <c r="AA48" s="4">
        <v>1936</v>
      </c>
      <c r="AO48" s="13">
        <v>0.17405915260314941</v>
      </c>
      <c r="AP48" s="13">
        <v>0.37045791745185852</v>
      </c>
      <c r="AQ48" s="13">
        <v>0.45548292994499207</v>
      </c>
      <c r="AR48" s="13">
        <v>0.17355161905288696</v>
      </c>
      <c r="AS48" s="13">
        <f t="shared" si="6"/>
        <v>0.2819313108921051</v>
      </c>
      <c r="AT48" s="13">
        <v>7.0450283586978912E-2</v>
      </c>
      <c r="AU48" s="215">
        <v>6856.8866273529738</v>
      </c>
      <c r="AV48" s="171">
        <f t="shared" si="7"/>
        <v>0.15999343131524951</v>
      </c>
      <c r="AW48" s="171">
        <f t="shared" si="8"/>
        <v>0.37737301781847055</v>
      </c>
      <c r="AX48" s="171">
        <v>0.47586891549029003</v>
      </c>
      <c r="AY48" s="171">
        <v>0.18976934365548564</v>
      </c>
      <c r="AZ48" s="171">
        <f t="shared" si="9"/>
        <v>0.28609957183480439</v>
      </c>
      <c r="BA48" s="216">
        <v>12776.61957701036</v>
      </c>
      <c r="BB48" s="215">
        <f>DataFigures!BA48*$BF$26</f>
        <v>10462.160493874087</v>
      </c>
      <c r="BC48" s="171">
        <f t="shared" si="10"/>
        <v>0.65539872298536128</v>
      </c>
      <c r="BD48" s="115"/>
      <c r="BJ48" s="4">
        <v>1936</v>
      </c>
      <c r="BK48" s="32"/>
      <c r="BL48" s="32"/>
      <c r="BM48" s="32"/>
      <c r="BN48" s="32"/>
      <c r="BO48" s="32"/>
      <c r="BP48" s="32"/>
      <c r="BQ48" s="32"/>
      <c r="BR48" s="32"/>
      <c r="BS48" s="33"/>
      <c r="BT48" s="38"/>
      <c r="BU48" s="30"/>
      <c r="BV48" s="30"/>
      <c r="BW48" s="30"/>
      <c r="BX48" s="30"/>
      <c r="BY48" s="30"/>
      <c r="BZ48" s="30"/>
      <c r="CA48" s="38"/>
      <c r="CB48" s="30"/>
      <c r="CC48" s="30"/>
      <c r="CD48" s="30"/>
      <c r="CE48" s="30"/>
      <c r="CF48" s="30"/>
      <c r="CG48" s="31"/>
      <c r="CH48" s="30"/>
      <c r="DF48" s="42"/>
      <c r="DG48" s="32"/>
      <c r="DH48" s="32"/>
      <c r="DI48" s="32"/>
      <c r="DJ48" s="32"/>
      <c r="DK48" s="32"/>
      <c r="DL48" s="32"/>
      <c r="DM48" s="33"/>
      <c r="DV48" s="42"/>
      <c r="DW48" s="32"/>
      <c r="DX48" s="32"/>
      <c r="DY48" s="32"/>
      <c r="DZ48" s="32"/>
      <c r="EA48" s="32"/>
      <c r="EB48" s="32"/>
      <c r="EC48" s="33"/>
      <c r="EL48" s="42"/>
      <c r="EM48" s="32"/>
      <c r="EN48" s="32"/>
      <c r="EO48" s="32"/>
      <c r="EP48" s="32"/>
      <c r="EQ48" s="32"/>
      <c r="ER48" s="32"/>
      <c r="ES48" s="33"/>
      <c r="ET48" s="42"/>
      <c r="EU48" s="32"/>
      <c r="EV48" s="32"/>
      <c r="EW48" s="32"/>
      <c r="EX48" s="32"/>
      <c r="EY48" s="32"/>
      <c r="EZ48" s="32"/>
      <c r="FA48" s="33"/>
      <c r="FB48" s="42"/>
      <c r="FC48" s="32"/>
      <c r="FD48" s="32"/>
      <c r="FE48" s="32"/>
      <c r="FF48" s="32"/>
      <c r="FG48" s="32"/>
      <c r="FH48" s="32"/>
      <c r="FI48" s="33"/>
      <c r="FK48" s="152">
        <v>1936</v>
      </c>
      <c r="FL48" s="42"/>
      <c r="FM48" s="32"/>
      <c r="FN48" s="32"/>
      <c r="FO48" s="42"/>
      <c r="FP48" s="32"/>
      <c r="FQ48" s="33"/>
      <c r="FR48" s="32"/>
      <c r="FS48" s="32"/>
      <c r="FT48" s="32"/>
      <c r="FU48" s="42"/>
      <c r="FV48" s="32"/>
      <c r="FW48" s="33"/>
      <c r="FX48" s="32"/>
      <c r="FY48" s="32"/>
      <c r="FZ48" s="33"/>
      <c r="GC48" s="42"/>
      <c r="GD48" s="32"/>
      <c r="GE48" s="32"/>
      <c r="GF48" s="32"/>
      <c r="GG48" s="32"/>
      <c r="GH48" s="32"/>
      <c r="GI48" s="32"/>
      <c r="GJ48" s="33"/>
      <c r="GK48" s="4">
        <v>1936</v>
      </c>
      <c r="GL48" s="152"/>
      <c r="GM48" s="32"/>
      <c r="GN48" s="32"/>
      <c r="GO48" s="32"/>
      <c r="GP48" s="33"/>
      <c r="GQ48" s="32">
        <v>60</v>
      </c>
      <c r="GR48" s="122">
        <v>2.3508660793304443</v>
      </c>
      <c r="GS48" s="117">
        <v>2.2176213264465332</v>
      </c>
      <c r="GT48" s="117">
        <v>1.7287755012512207</v>
      </c>
      <c r="GU48" s="123">
        <v>1.418353796005249</v>
      </c>
      <c r="GV48" s="122">
        <v>2.3641179617966923</v>
      </c>
      <c r="GW48" s="117">
        <v>2.2342573855339372</v>
      </c>
      <c r="GX48" s="117">
        <v>1.6761709011838073</v>
      </c>
      <c r="GY48" s="123">
        <v>1.4731622814234433</v>
      </c>
      <c r="GZ48" s="122">
        <v>3.4197541813893331</v>
      </c>
      <c r="HA48" s="117">
        <v>2.9501778020417357</v>
      </c>
      <c r="HB48" s="117">
        <v>2.0665902337103783</v>
      </c>
      <c r="HC48" s="123">
        <v>1.6160292241970675</v>
      </c>
      <c r="HD48" s="122">
        <v>0.94466799800081636</v>
      </c>
      <c r="HE48" s="117">
        <v>1.0156410119435642</v>
      </c>
      <c r="HF48" s="117">
        <v>1.0911488311506012</v>
      </c>
      <c r="HG48" s="117">
        <v>1.1262540340539131</v>
      </c>
      <c r="HH48" s="42"/>
      <c r="HI48" s="32"/>
      <c r="HJ48" s="32"/>
      <c r="HK48" s="33"/>
      <c r="HM48" s="42">
        <v>60</v>
      </c>
      <c r="HN48" s="117">
        <v>1.1240083463229191</v>
      </c>
      <c r="HO48" s="116">
        <v>1.2420948703497741</v>
      </c>
      <c r="HP48" s="116">
        <v>1.2023211025419729</v>
      </c>
      <c r="HQ48" s="116">
        <v>1.2651201538054322</v>
      </c>
      <c r="HR48" s="116">
        <v>1.1975536874743991</v>
      </c>
      <c r="HS48" s="42">
        <v>60</v>
      </c>
      <c r="HT48" s="117">
        <v>1.0186242099559313</v>
      </c>
      <c r="HU48" s="116">
        <v>1.1426471515320396</v>
      </c>
      <c r="HV48" s="116">
        <v>1.1109495808739811</v>
      </c>
      <c r="HW48" s="116">
        <v>1.1506271899914755</v>
      </c>
      <c r="HX48" s="116">
        <v>1.1228428248589273</v>
      </c>
      <c r="HY48" s="42">
        <v>60</v>
      </c>
      <c r="HZ48" s="117">
        <v>1.5043113552534277</v>
      </c>
      <c r="IA48" s="116">
        <v>1.6127677424195177</v>
      </c>
      <c r="IB48" s="116">
        <v>1.481970674416125</v>
      </c>
      <c r="IC48" s="116">
        <v>1.606171010246811</v>
      </c>
      <c r="ID48" s="116">
        <v>1.4892008151916998</v>
      </c>
      <c r="IE48" s="42"/>
      <c r="IF48" s="32"/>
      <c r="IG48" s="32"/>
      <c r="IH48" s="32"/>
      <c r="II48" s="33"/>
      <c r="IJ48" s="42"/>
      <c r="IK48" s="32"/>
      <c r="IL48" s="32"/>
      <c r="IM48" s="32"/>
      <c r="IN48" s="32"/>
      <c r="IO48" s="33"/>
      <c r="IP48" s="42"/>
      <c r="IQ48" s="32"/>
      <c r="IR48" s="32"/>
      <c r="IS48" s="32"/>
      <c r="IT48" s="32"/>
      <c r="IU48" s="33"/>
      <c r="IW48">
        <v>1940</v>
      </c>
      <c r="IX48" s="63">
        <v>0.8428840122187784</v>
      </c>
      <c r="IY48" s="63">
        <v>0.72461771965026855</v>
      </c>
      <c r="IZ48" s="14">
        <v>0.4191022515296936</v>
      </c>
      <c r="JA48" s="13">
        <v>0.25060268272106007</v>
      </c>
      <c r="JB48" s="13">
        <v>0.45947205347369524</v>
      </c>
      <c r="JC48" s="13">
        <v>0.34944185614585876</v>
      </c>
      <c r="JD48" s="13">
        <v>0.1686641126871109</v>
      </c>
      <c r="JE48" s="13">
        <v>5.6588135404541655E-2</v>
      </c>
    </row>
    <row r="49" spans="1:265">
      <c r="A49" s="4">
        <v>1937</v>
      </c>
      <c r="B49" s="5"/>
      <c r="C49" s="5"/>
      <c r="D49" s="5"/>
      <c r="E49" s="12"/>
      <c r="F49" s="12"/>
      <c r="G49" s="12"/>
      <c r="H49" s="12"/>
      <c r="I49" s="12"/>
      <c r="J49" s="12"/>
      <c r="K49" s="7"/>
      <c r="L49">
        <v>1937</v>
      </c>
      <c r="M49" s="1"/>
      <c r="N49" s="1"/>
      <c r="O49" s="1"/>
      <c r="Q49" s="14"/>
      <c r="U49" s="1"/>
      <c r="V49" s="18"/>
      <c r="W49" s="18"/>
      <c r="X49" s="18"/>
      <c r="Y49" s="6"/>
      <c r="Z49" s="13"/>
      <c r="AA49" s="4">
        <v>1937</v>
      </c>
      <c r="AO49" s="13">
        <v>0.17641830444335938</v>
      </c>
      <c r="AP49" s="13">
        <v>0.3750309944152832</v>
      </c>
      <c r="AQ49" s="13">
        <v>0.44855070114135742</v>
      </c>
      <c r="AR49" s="13">
        <v>0.17487542331218719</v>
      </c>
      <c r="AS49" s="13">
        <f t="shared" si="6"/>
        <v>0.27367527782917023</v>
      </c>
      <c r="AT49" s="13">
        <v>7.3553740978240967E-2</v>
      </c>
      <c r="AU49" s="215">
        <v>6603.658372089606</v>
      </c>
      <c r="AV49" s="171">
        <f t="shared" si="7"/>
        <v>0.15555022194387724</v>
      </c>
      <c r="AW49" s="171">
        <f t="shared" si="8"/>
        <v>0.36689291675750757</v>
      </c>
      <c r="AX49" s="171">
        <v>0.46215319691813112</v>
      </c>
      <c r="AY49" s="171">
        <v>0.18617140182266417</v>
      </c>
      <c r="AZ49" s="171">
        <f t="shared" si="9"/>
        <v>0.27598179509546694</v>
      </c>
      <c r="BA49" s="216">
        <v>13603.055623063521</v>
      </c>
      <c r="BB49" s="215">
        <f>DataFigures!BA49*$BF$26</f>
        <v>11138.889303056811</v>
      </c>
      <c r="BC49" s="171">
        <f t="shared" si="10"/>
        <v>0.59284711360560738</v>
      </c>
      <c r="BD49" s="115"/>
      <c r="BJ49" s="4">
        <v>1937</v>
      </c>
      <c r="BK49" s="32"/>
      <c r="BL49" s="32"/>
      <c r="BM49" s="32"/>
      <c r="BN49" s="32"/>
      <c r="BO49" s="32"/>
      <c r="BP49" s="32"/>
      <c r="BQ49" s="32"/>
      <c r="BR49" s="32"/>
      <c r="BS49" s="33"/>
      <c r="BT49" s="38"/>
      <c r="BU49" s="30"/>
      <c r="BV49" s="30"/>
      <c r="BW49" s="30"/>
      <c r="BX49" s="30"/>
      <c r="BY49" s="30"/>
      <c r="BZ49" s="30"/>
      <c r="CA49" s="38"/>
      <c r="CB49" s="30"/>
      <c r="CC49" s="30"/>
      <c r="CD49" s="30"/>
      <c r="CE49" s="30"/>
      <c r="CF49" s="30"/>
      <c r="CG49" s="31"/>
      <c r="CH49" s="30"/>
      <c r="DF49" s="42"/>
      <c r="DG49" s="32"/>
      <c r="DH49" s="32"/>
      <c r="DI49" s="32"/>
      <c r="DJ49" s="32"/>
      <c r="DK49" s="32"/>
      <c r="DL49" s="32"/>
      <c r="DM49" s="33"/>
      <c r="DV49" s="42"/>
      <c r="DW49" s="32"/>
      <c r="DX49" s="32"/>
      <c r="DY49" s="32"/>
      <c r="DZ49" s="32"/>
      <c r="EA49" s="32"/>
      <c r="EB49" s="32"/>
      <c r="EC49" s="33"/>
      <c r="EL49" s="42"/>
      <c r="EM49" s="32"/>
      <c r="EN49" s="32"/>
      <c r="EO49" s="32"/>
      <c r="EP49" s="32"/>
      <c r="EQ49" s="32"/>
      <c r="ER49" s="32"/>
      <c r="ES49" s="33"/>
      <c r="ET49" s="42"/>
      <c r="EU49" s="32"/>
      <c r="EV49" s="32"/>
      <c r="EW49" s="32"/>
      <c r="EX49" s="32"/>
      <c r="EY49" s="32"/>
      <c r="EZ49" s="32"/>
      <c r="FA49" s="33"/>
      <c r="FB49" s="42"/>
      <c r="FC49" s="32"/>
      <c r="FD49" s="32"/>
      <c r="FE49" s="32"/>
      <c r="FF49" s="32"/>
      <c r="FG49" s="32"/>
      <c r="FH49" s="32"/>
      <c r="FI49" s="33"/>
      <c r="FK49" s="152">
        <v>1937</v>
      </c>
      <c r="FL49" s="42"/>
      <c r="FM49" s="32"/>
      <c r="FN49" s="32"/>
      <c r="FO49" s="42"/>
      <c r="FP49" s="32"/>
      <c r="FQ49" s="33"/>
      <c r="FR49" s="32"/>
      <c r="FS49" s="32"/>
      <c r="FT49" s="32"/>
      <c r="FU49" s="42"/>
      <c r="FV49" s="32"/>
      <c r="FW49" s="33"/>
      <c r="FX49" s="32"/>
      <c r="FY49" s="32"/>
      <c r="FZ49" s="33"/>
      <c r="GC49" s="42"/>
      <c r="GD49" s="32"/>
      <c r="GE49" s="32"/>
      <c r="GF49" s="32"/>
      <c r="GG49" s="32"/>
      <c r="GH49" s="32"/>
      <c r="GI49" s="32"/>
      <c r="GJ49" s="33"/>
      <c r="GK49" s="4">
        <v>1937</v>
      </c>
      <c r="GL49" s="152"/>
      <c r="GM49" s="32"/>
      <c r="GN49" s="32"/>
      <c r="GO49" s="32"/>
      <c r="GP49" s="33"/>
      <c r="GQ49" s="32">
        <v>61</v>
      </c>
      <c r="GR49" s="122">
        <v>2.4761116504669189</v>
      </c>
      <c r="GS49" s="117">
        <v>2.353215217590332</v>
      </c>
      <c r="GT49" s="117">
        <v>1.6403118371963501</v>
      </c>
      <c r="GU49" s="123">
        <v>1.4743045568466187</v>
      </c>
      <c r="GV49" s="122">
        <v>2.3222559422768607</v>
      </c>
      <c r="GW49" s="117">
        <v>2.2100897897098144</v>
      </c>
      <c r="GX49" s="117">
        <v>1.6774778215671478</v>
      </c>
      <c r="GY49" s="123">
        <v>1.4737559723117943</v>
      </c>
      <c r="GZ49" s="122">
        <v>3.3315604182445293</v>
      </c>
      <c r="HA49" s="117">
        <v>2.8832487610805853</v>
      </c>
      <c r="HB49" s="117">
        <v>2.0637911319610454</v>
      </c>
      <c r="HC49" s="123">
        <v>1.6173224050559836</v>
      </c>
      <c r="HD49" s="122">
        <v>0.94457998609049798</v>
      </c>
      <c r="HE49" s="117">
        <v>1.0189536462729332</v>
      </c>
      <c r="HF49" s="117">
        <v>1.0885479339578454</v>
      </c>
      <c r="HG49" s="117">
        <v>1.1270385218320633</v>
      </c>
      <c r="HH49" s="42"/>
      <c r="HI49" s="32"/>
      <c r="HJ49" s="32"/>
      <c r="HK49" s="33"/>
      <c r="HM49" s="42">
        <v>61</v>
      </c>
      <c r="HN49" s="117">
        <v>1.106277536646654</v>
      </c>
      <c r="HO49" s="116">
        <v>1.2472836779174452</v>
      </c>
      <c r="HP49" s="116">
        <v>1.2170498971287307</v>
      </c>
      <c r="HQ49" s="116">
        <v>1.2563117459924937</v>
      </c>
      <c r="HR49" s="116">
        <v>1.1962753690904442</v>
      </c>
      <c r="HS49" s="42">
        <v>61</v>
      </c>
      <c r="HT49" s="117">
        <v>1.0028972968917031</v>
      </c>
      <c r="HU49" s="116">
        <v>1.164919498552438</v>
      </c>
      <c r="HV49" s="116">
        <v>1.1333430879079591</v>
      </c>
      <c r="HW49" s="116">
        <v>1.1505044813547771</v>
      </c>
      <c r="HX49" s="116">
        <v>1.1248301326351404</v>
      </c>
      <c r="HY49" s="42">
        <v>61</v>
      </c>
      <c r="HZ49" s="117">
        <v>1.5048195325148264</v>
      </c>
      <c r="IA49" s="116">
        <v>1.6364438929787948</v>
      </c>
      <c r="IB49" s="116">
        <v>1.4826731865905527</v>
      </c>
      <c r="IC49" s="116">
        <v>1.5783097200181877</v>
      </c>
      <c r="ID49" s="116">
        <v>1.4762231274942084</v>
      </c>
      <c r="IE49" s="42"/>
      <c r="IF49" s="32"/>
      <c r="IG49" s="32"/>
      <c r="IH49" s="32"/>
      <c r="II49" s="33"/>
      <c r="IJ49" s="42"/>
      <c r="IK49" s="32"/>
      <c r="IL49" s="32"/>
      <c r="IM49" s="32"/>
      <c r="IN49" s="32"/>
      <c r="IO49" s="33"/>
      <c r="IP49" s="42"/>
      <c r="IQ49" s="32"/>
      <c r="IR49" s="32"/>
      <c r="IS49" s="32"/>
      <c r="IT49" s="32"/>
      <c r="IU49" s="33"/>
      <c r="IW49">
        <v>1941</v>
      </c>
      <c r="IX49" s="63">
        <v>0.85127420043594149</v>
      </c>
      <c r="IY49" s="63">
        <v>0.73300790786743164</v>
      </c>
      <c r="IZ49" s="14">
        <v>0.40780439972877502</v>
      </c>
      <c r="JA49" s="13">
        <v>0.24700723478003375</v>
      </c>
      <c r="JB49" s="13">
        <v>0.45847802681277605</v>
      </c>
      <c r="JC49" s="13">
        <v>0.34844782948493958</v>
      </c>
      <c r="JD49" s="13">
        <v>0.16095934808254242</v>
      </c>
      <c r="JE49" s="13">
        <v>5.5776253852765752E-2</v>
      </c>
    </row>
    <row r="50" spans="1:265">
      <c r="A50" s="4">
        <v>1938</v>
      </c>
      <c r="B50" s="5"/>
      <c r="C50" s="5"/>
      <c r="D50" s="5"/>
      <c r="E50" s="12"/>
      <c r="F50" s="12"/>
      <c r="G50" s="12"/>
      <c r="H50" s="12"/>
      <c r="I50" s="12"/>
      <c r="J50" s="12"/>
      <c r="K50" s="7"/>
      <c r="L50">
        <v>1938</v>
      </c>
      <c r="M50" s="1"/>
      <c r="N50" s="1"/>
      <c r="O50" s="1"/>
      <c r="Q50" s="14"/>
      <c r="U50" s="1"/>
      <c r="V50" s="18"/>
      <c r="W50" s="18"/>
      <c r="X50" s="18"/>
      <c r="Y50" s="6"/>
      <c r="Z50" s="13"/>
      <c r="AA50" s="4">
        <v>1938</v>
      </c>
      <c r="AO50" s="13">
        <v>0.18015579879283905</v>
      </c>
      <c r="AP50" s="13">
        <v>0.38340634107589722</v>
      </c>
      <c r="AQ50" s="13">
        <v>0.43643784523010254</v>
      </c>
      <c r="AR50" s="13">
        <v>0.16589502990245819</v>
      </c>
      <c r="AS50" s="13">
        <f t="shared" si="6"/>
        <v>0.27054281532764435</v>
      </c>
      <c r="AT50" s="13">
        <v>6.7800544202327728E-2</v>
      </c>
      <c r="AU50" s="215">
        <v>6713.4477716389674</v>
      </c>
      <c r="AV50" s="171">
        <f t="shared" si="7"/>
        <v>0.15632853108210157</v>
      </c>
      <c r="AW50" s="171">
        <f t="shared" si="8"/>
        <v>0.36872869755096199</v>
      </c>
      <c r="AX50" s="171">
        <v>0.46263355086627977</v>
      </c>
      <c r="AY50" s="171">
        <v>0.16916268400329415</v>
      </c>
      <c r="AZ50" s="171">
        <f t="shared" si="9"/>
        <v>0.29347086686298562</v>
      </c>
      <c r="BA50" s="216">
        <v>12640.063944960531</v>
      </c>
      <c r="BB50" s="215">
        <f>DataFigures!BA50*$BF$26</f>
        <v>10350.341641458821</v>
      </c>
      <c r="BC50" s="171">
        <f t="shared" si="10"/>
        <v>0.64862088655585148</v>
      </c>
      <c r="BD50" s="115"/>
      <c r="BJ50" s="4">
        <v>1938</v>
      </c>
      <c r="BK50" s="32"/>
      <c r="BL50" s="32"/>
      <c r="BM50" s="32"/>
      <c r="BN50" s="32"/>
      <c r="BO50" s="32"/>
      <c r="BP50" s="32"/>
      <c r="BQ50" s="32"/>
      <c r="BR50" s="32"/>
      <c r="BS50" s="33"/>
      <c r="BT50" s="38"/>
      <c r="BU50" s="30"/>
      <c r="BV50" s="30"/>
      <c r="BW50" s="30"/>
      <c r="BX50" s="30"/>
      <c r="BY50" s="30"/>
      <c r="BZ50" s="30"/>
      <c r="CA50" s="38"/>
      <c r="CB50" s="30"/>
      <c r="CC50" s="30"/>
      <c r="CD50" s="30"/>
      <c r="CE50" s="30"/>
      <c r="CF50" s="30"/>
      <c r="CG50" s="31"/>
      <c r="CH50" s="30"/>
      <c r="DF50" s="42"/>
      <c r="DG50" s="32"/>
      <c r="DH50" s="32"/>
      <c r="DI50" s="32"/>
      <c r="DJ50" s="32"/>
      <c r="DK50" s="32"/>
      <c r="DL50" s="32"/>
      <c r="DM50" s="33"/>
      <c r="DV50" s="42"/>
      <c r="DW50" s="32"/>
      <c r="DX50" s="32"/>
      <c r="DY50" s="32"/>
      <c r="DZ50" s="32"/>
      <c r="EA50" s="32"/>
      <c r="EB50" s="32"/>
      <c r="EC50" s="33"/>
      <c r="EL50" s="42"/>
      <c r="EM50" s="32"/>
      <c r="EN50" s="32"/>
      <c r="EO50" s="32"/>
      <c r="EP50" s="32"/>
      <c r="EQ50" s="32"/>
      <c r="ER50" s="32"/>
      <c r="ES50" s="33"/>
      <c r="ET50" s="42"/>
      <c r="EU50" s="32"/>
      <c r="EV50" s="32"/>
      <c r="EW50" s="32"/>
      <c r="EX50" s="32"/>
      <c r="EY50" s="32"/>
      <c r="EZ50" s="32"/>
      <c r="FA50" s="33"/>
      <c r="FB50" s="42"/>
      <c r="FC50" s="32"/>
      <c r="FD50" s="32"/>
      <c r="FE50" s="32"/>
      <c r="FF50" s="32"/>
      <c r="FG50" s="32"/>
      <c r="FH50" s="32"/>
      <c r="FI50" s="33"/>
      <c r="FK50" s="152">
        <v>1938</v>
      </c>
      <c r="FL50" s="42"/>
      <c r="FM50" s="32"/>
      <c r="FN50" s="32"/>
      <c r="FO50" s="42"/>
      <c r="FP50" s="32"/>
      <c r="FQ50" s="33"/>
      <c r="FR50" s="32"/>
      <c r="FS50" s="32"/>
      <c r="FT50" s="32"/>
      <c r="FU50" s="42"/>
      <c r="FV50" s="32"/>
      <c r="FW50" s="33"/>
      <c r="FX50" s="32"/>
      <c r="FY50" s="32"/>
      <c r="FZ50" s="33"/>
      <c r="GC50" s="42"/>
      <c r="GD50" s="32"/>
      <c r="GE50" s="32"/>
      <c r="GF50" s="32"/>
      <c r="GG50" s="32"/>
      <c r="GH50" s="32"/>
      <c r="GI50" s="32"/>
      <c r="GJ50" s="33"/>
      <c r="GK50" s="4">
        <v>1938</v>
      </c>
      <c r="GL50" s="152"/>
      <c r="GM50" s="32"/>
      <c r="GN50" s="32"/>
      <c r="GO50" s="32"/>
      <c r="GP50" s="33"/>
      <c r="GQ50" s="32">
        <v>62</v>
      </c>
      <c r="GR50" s="122">
        <v>2.4198782444000244</v>
      </c>
      <c r="GS50" s="117">
        <v>1.9069603681564331</v>
      </c>
      <c r="GT50" s="117">
        <v>1.7270833253860474</v>
      </c>
      <c r="GU50" s="123">
        <v>1.4451087713241577</v>
      </c>
      <c r="GV50" s="122">
        <v>2.2611785320685591</v>
      </c>
      <c r="GW50" s="117">
        <v>2.1811192889021953</v>
      </c>
      <c r="GX50" s="117">
        <v>1.676248691616731</v>
      </c>
      <c r="GY50" s="123">
        <v>1.4744875710216245</v>
      </c>
      <c r="GZ50" s="122">
        <v>3.2136956706937747</v>
      </c>
      <c r="HA50" s="117">
        <v>2.8298699232912119</v>
      </c>
      <c r="HB50" s="117">
        <v>2.0544129729423521</v>
      </c>
      <c r="HC50" s="123">
        <v>1.6189949966002568</v>
      </c>
      <c r="HD50" s="122">
        <v>0.95823686381407658</v>
      </c>
      <c r="HE50" s="117">
        <v>1.0196897563477341</v>
      </c>
      <c r="HF50" s="117">
        <v>1.0859216538965071</v>
      </c>
      <c r="HG50" s="117">
        <v>1.1259031076457826</v>
      </c>
      <c r="HH50" s="42"/>
      <c r="HI50" s="32"/>
      <c r="HJ50" s="32"/>
      <c r="HK50" s="33"/>
      <c r="HM50" s="42">
        <v>62</v>
      </c>
      <c r="HN50" s="117">
        <v>1.0861523799730621</v>
      </c>
      <c r="HO50" s="116">
        <v>1.2469295523905788</v>
      </c>
      <c r="HP50" s="116">
        <v>1.2317125173554944</v>
      </c>
      <c r="HQ50" s="116">
        <v>1.2491022103525349</v>
      </c>
      <c r="HR50" s="116">
        <v>1.1960136670830788</v>
      </c>
      <c r="HS50" s="42">
        <v>62</v>
      </c>
      <c r="HT50" s="117">
        <v>0.98419934483762705</v>
      </c>
      <c r="HU50" s="116">
        <v>1.1769387780782841</v>
      </c>
      <c r="HV50" s="116">
        <v>1.1542186110112556</v>
      </c>
      <c r="HW50" s="116">
        <v>1.1515367116543249</v>
      </c>
      <c r="HX50" s="116">
        <v>1.1274118256431285</v>
      </c>
      <c r="HY50" s="42">
        <v>62</v>
      </c>
      <c r="HZ50" s="117">
        <v>1.5072695137556682</v>
      </c>
      <c r="IA50" s="116">
        <v>1.6566985610308518</v>
      </c>
      <c r="IB50" s="116">
        <v>1.4821831881337693</v>
      </c>
      <c r="IC50" s="116">
        <v>1.5471326316786917</v>
      </c>
      <c r="ID50" s="116">
        <v>1.463230541350893</v>
      </c>
      <c r="IE50" s="42"/>
      <c r="IF50" s="32"/>
      <c r="IG50" s="32"/>
      <c r="IH50" s="32"/>
      <c r="II50" s="33"/>
      <c r="IJ50" s="42"/>
      <c r="IK50" s="32"/>
      <c r="IL50" s="32"/>
      <c r="IM50" s="32"/>
      <c r="IN50" s="32"/>
      <c r="IO50" s="33"/>
      <c r="IP50" s="42"/>
      <c r="IQ50" s="32"/>
      <c r="IR50" s="32"/>
      <c r="IS50" s="32"/>
      <c r="IT50" s="32"/>
      <c r="IU50" s="33"/>
      <c r="IW50">
        <v>1942</v>
      </c>
      <c r="IX50" s="63">
        <v>0.8632544956172159</v>
      </c>
      <c r="IY50" s="63">
        <v>0.74498820304870605</v>
      </c>
      <c r="IZ50" s="14">
        <v>0.37911558151245117</v>
      </c>
      <c r="JA50" s="13">
        <v>0.23195871472541452</v>
      </c>
      <c r="JB50" s="13">
        <v>0.47662406486819597</v>
      </c>
      <c r="JC50" s="13">
        <v>0.3665938675403595</v>
      </c>
      <c r="JD50" s="13">
        <v>0.14730916917324066</v>
      </c>
      <c r="JE50" s="13">
        <v>5.237817494458178E-2</v>
      </c>
    </row>
    <row r="51" spans="1:265">
      <c r="A51" s="4">
        <v>1939</v>
      </c>
      <c r="B51" s="5"/>
      <c r="C51" s="5"/>
      <c r="D51" s="5"/>
      <c r="E51" s="12"/>
      <c r="F51" s="12"/>
      <c r="G51" s="12"/>
      <c r="H51" s="12"/>
      <c r="I51" s="12"/>
      <c r="J51" s="12"/>
      <c r="K51" s="7"/>
      <c r="L51">
        <v>1939</v>
      </c>
      <c r="M51" s="1"/>
      <c r="N51" s="1"/>
      <c r="O51" s="1"/>
      <c r="Q51" s="14"/>
      <c r="U51" s="1"/>
      <c r="V51" s="18"/>
      <c r="W51" s="18"/>
      <c r="X51" s="18"/>
      <c r="Y51" s="6"/>
      <c r="Z51" s="13"/>
      <c r="AA51" s="4">
        <v>1939</v>
      </c>
      <c r="AO51" s="13">
        <v>0.19347809255123138</v>
      </c>
      <c r="AP51" s="13">
        <v>0.39776688814163208</v>
      </c>
      <c r="AQ51" s="13">
        <v>0.40875500440597534</v>
      </c>
      <c r="AR51" s="13">
        <v>0.16467268764972687</v>
      </c>
      <c r="AS51" s="13">
        <f t="shared" si="6"/>
        <v>0.24408231675624847</v>
      </c>
      <c r="AT51" s="13">
        <v>7.2219565510749817E-2</v>
      </c>
      <c r="AU51" s="215">
        <v>7790.0464000048105</v>
      </c>
      <c r="AV51" s="171">
        <f t="shared" si="7"/>
        <v>0.1632152899864571</v>
      </c>
      <c r="AW51" s="171">
        <f t="shared" si="8"/>
        <v>0.38497234561426324</v>
      </c>
      <c r="AX51" s="171">
        <v>0.47755686129861508</v>
      </c>
      <c r="AY51" s="171">
        <v>0.1822951004007087</v>
      </c>
      <c r="AZ51" s="171">
        <f t="shared" si="9"/>
        <v>0.29526176089790634</v>
      </c>
      <c r="BA51" s="216">
        <v>13524.505360233978</v>
      </c>
      <c r="BB51" s="215">
        <f>DataFigures!BA51*$BF$26</f>
        <v>11074.568263238314</v>
      </c>
      <c r="BC51" s="171">
        <f t="shared" si="10"/>
        <v>0.70341761546259352</v>
      </c>
      <c r="BD51" s="115"/>
      <c r="BJ51" s="4">
        <v>1939</v>
      </c>
      <c r="BK51" s="32"/>
      <c r="BL51" s="32"/>
      <c r="BM51" s="32"/>
      <c r="BN51" s="32"/>
      <c r="BO51" s="32"/>
      <c r="BP51" s="32"/>
      <c r="BQ51" s="32"/>
      <c r="BR51" s="32"/>
      <c r="BS51" s="33"/>
      <c r="BT51" s="38"/>
      <c r="BU51" s="30"/>
      <c r="BV51" s="30"/>
      <c r="BW51" s="30"/>
      <c r="BX51" s="30"/>
      <c r="BY51" s="30"/>
      <c r="BZ51" s="30"/>
      <c r="CA51" s="38"/>
      <c r="CB51" s="30"/>
      <c r="CC51" s="30"/>
      <c r="CD51" s="30"/>
      <c r="CE51" s="30"/>
      <c r="CF51" s="30"/>
      <c r="CG51" s="31"/>
      <c r="CH51" s="30"/>
      <c r="DF51" s="42"/>
      <c r="DG51" s="32"/>
      <c r="DH51" s="32"/>
      <c r="DI51" s="32"/>
      <c r="DJ51" s="32"/>
      <c r="DK51" s="32"/>
      <c r="DL51" s="32"/>
      <c r="DM51" s="33"/>
      <c r="DV51" s="42"/>
      <c r="DW51" s="32"/>
      <c r="DX51" s="32"/>
      <c r="DY51" s="32"/>
      <c r="DZ51" s="32"/>
      <c r="EA51" s="32"/>
      <c r="EB51" s="32"/>
      <c r="EC51" s="33"/>
      <c r="EL51" s="42"/>
      <c r="EM51" s="32"/>
      <c r="EN51" s="32"/>
      <c r="EO51" s="32"/>
      <c r="EP51" s="32"/>
      <c r="EQ51" s="32"/>
      <c r="ER51" s="32"/>
      <c r="ES51" s="33"/>
      <c r="ET51" s="42"/>
      <c r="EU51" s="32"/>
      <c r="EV51" s="32"/>
      <c r="EW51" s="32"/>
      <c r="EX51" s="32"/>
      <c r="EY51" s="32"/>
      <c r="EZ51" s="32"/>
      <c r="FA51" s="33"/>
      <c r="FB51" s="42"/>
      <c r="FC51" s="32"/>
      <c r="FD51" s="32"/>
      <c r="FE51" s="32"/>
      <c r="FF51" s="32"/>
      <c r="FG51" s="32"/>
      <c r="FH51" s="32"/>
      <c r="FI51" s="33"/>
      <c r="FK51" s="152">
        <v>1939</v>
      </c>
      <c r="FL51" s="42"/>
      <c r="FM51" s="32"/>
      <c r="FN51" s="32"/>
      <c r="FO51" s="42"/>
      <c r="FP51" s="32"/>
      <c r="FQ51" s="33"/>
      <c r="FR51" s="32"/>
      <c r="FS51" s="32"/>
      <c r="FT51" s="32"/>
      <c r="FU51" s="42"/>
      <c r="FV51" s="32"/>
      <c r="FW51" s="33"/>
      <c r="FX51" s="32"/>
      <c r="FY51" s="32"/>
      <c r="FZ51" s="33"/>
      <c r="GC51" s="42"/>
      <c r="GD51" s="32"/>
      <c r="GE51" s="32"/>
      <c r="GF51" s="32"/>
      <c r="GG51" s="32"/>
      <c r="GH51" s="32"/>
      <c r="GI51" s="32"/>
      <c r="GJ51" s="33"/>
      <c r="GK51" s="4">
        <v>1939</v>
      </c>
      <c r="GL51" s="152"/>
      <c r="GM51" s="32"/>
      <c r="GN51" s="32"/>
      <c r="GO51" s="32"/>
      <c r="GP51" s="33"/>
      <c r="GQ51" s="32">
        <v>63</v>
      </c>
      <c r="GR51" s="122">
        <v>2.2779116630554199</v>
      </c>
      <c r="GS51" s="117">
        <v>1.9952802658081055</v>
      </c>
      <c r="GT51" s="117">
        <v>1.6624199151992798</v>
      </c>
      <c r="GU51" s="123">
        <v>1.4737148284912109</v>
      </c>
      <c r="GV51" s="122">
        <v>2.215346362540052</v>
      </c>
      <c r="GW51" s="117">
        <v>2.1544766565588267</v>
      </c>
      <c r="GX51" s="117">
        <v>1.6709955057827233</v>
      </c>
      <c r="GY51" s="123">
        <v>1.4774735714685894</v>
      </c>
      <c r="GZ51" s="122">
        <v>3.1077574039461702</v>
      </c>
      <c r="HA51" s="117">
        <v>2.7646345577475437</v>
      </c>
      <c r="HB51" s="117">
        <v>2.0387234133963701</v>
      </c>
      <c r="HC51" s="123">
        <v>1.6220006709789665</v>
      </c>
      <c r="HD51" s="122">
        <v>0.97054593427748925</v>
      </c>
      <c r="HE51" s="117">
        <v>1.0211472515716036</v>
      </c>
      <c r="HF51" s="117">
        <v>1.0827932143618959</v>
      </c>
      <c r="HG51" s="117">
        <v>1.124174571416469</v>
      </c>
      <c r="HH51" s="42"/>
      <c r="HI51" s="32"/>
      <c r="HJ51" s="32"/>
      <c r="HK51" s="33"/>
      <c r="HM51" s="42">
        <v>63</v>
      </c>
      <c r="HN51" s="117">
        <v>1.072637345661968</v>
      </c>
      <c r="HO51" s="116">
        <v>1.2550400883947221</v>
      </c>
      <c r="HP51" s="116">
        <v>1.2439828366412089</v>
      </c>
      <c r="HQ51" s="116">
        <v>1.2423233772050535</v>
      </c>
      <c r="HR51" s="116">
        <v>1.1946946691890805</v>
      </c>
      <c r="HS51" s="42">
        <v>63</v>
      </c>
      <c r="HT51" s="117">
        <v>0.97515300388514159</v>
      </c>
      <c r="HU51" s="116">
        <v>1.1896081827488494</v>
      </c>
      <c r="HV51" s="116">
        <v>1.171601834808196</v>
      </c>
      <c r="HW51" s="116">
        <v>1.1517688701605704</v>
      </c>
      <c r="HX51" s="116">
        <v>1.1281662292146035</v>
      </c>
      <c r="HY51" s="42">
        <v>63</v>
      </c>
      <c r="HZ51" s="117">
        <v>1.5087907105108556</v>
      </c>
      <c r="IA51" s="116">
        <v>1.6661863840519389</v>
      </c>
      <c r="IB51" s="116">
        <v>1.4790782279006822</v>
      </c>
      <c r="IC51" s="116">
        <v>1.5149010868207757</v>
      </c>
      <c r="ID51" s="116">
        <v>1.4550975293865269</v>
      </c>
      <c r="IE51" s="42"/>
      <c r="IF51" s="32"/>
      <c r="IG51" s="32"/>
      <c r="IH51" s="32"/>
      <c r="II51" s="33"/>
      <c r="IJ51" s="42"/>
      <c r="IK51" s="32"/>
      <c r="IL51" s="32"/>
      <c r="IM51" s="32"/>
      <c r="IN51" s="32"/>
      <c r="IO51" s="33"/>
      <c r="IP51" s="42"/>
      <c r="IQ51" s="32"/>
      <c r="IR51" s="32"/>
      <c r="IS51" s="32"/>
      <c r="IT51" s="32"/>
      <c r="IU51" s="33"/>
      <c r="IW51">
        <v>1943</v>
      </c>
      <c r="IX51" s="63">
        <v>0.88215906238204744</v>
      </c>
      <c r="IY51" s="63">
        <v>0.7638927698135376</v>
      </c>
      <c r="IZ51" s="14">
        <v>0.3440110981464386</v>
      </c>
      <c r="JA51" s="13">
        <v>0.2251506202486985</v>
      </c>
      <c r="JB51" s="13">
        <v>0.49060290378878924</v>
      </c>
      <c r="JC51" s="13">
        <v>0.38057270646095276</v>
      </c>
      <c r="JD51" s="13">
        <v>0.11900831013917923</v>
      </c>
      <c r="JE51" s="13">
        <v>5.0840851529236945E-2</v>
      </c>
    </row>
    <row r="52" spans="1:265">
      <c r="A52" s="4">
        <v>1940</v>
      </c>
      <c r="B52" s="5"/>
      <c r="C52" s="5"/>
      <c r="D52" s="5"/>
      <c r="E52" s="12"/>
      <c r="F52" s="12"/>
      <c r="G52" s="12"/>
      <c r="H52" s="12"/>
      <c r="I52" s="12"/>
      <c r="J52" s="12"/>
      <c r="K52" s="7"/>
      <c r="L52">
        <v>1940</v>
      </c>
      <c r="M52" s="1"/>
      <c r="N52" s="1"/>
      <c r="O52" s="1"/>
      <c r="Q52" s="14"/>
      <c r="U52" s="1"/>
      <c r="V52" s="18"/>
      <c r="W52" s="18"/>
      <c r="X52" s="18"/>
      <c r="Y52" s="6"/>
      <c r="Z52" s="13"/>
      <c r="AA52" s="4">
        <v>1940</v>
      </c>
      <c r="AO52" s="13">
        <v>0.18961873650550842</v>
      </c>
      <c r="AP52" s="13">
        <v>0.39127901196479797</v>
      </c>
      <c r="AQ52" s="13">
        <v>0.4191022515296936</v>
      </c>
      <c r="AR52" s="13">
        <v>0.1686641126871109</v>
      </c>
      <c r="AS52" s="13">
        <f t="shared" si="6"/>
        <v>0.2504381388425827</v>
      </c>
      <c r="AT52" s="13">
        <v>7.412034273147583E-2</v>
      </c>
      <c r="AU52" s="215">
        <v>5271.9608359510803</v>
      </c>
      <c r="AV52" s="171">
        <f t="shared" si="7"/>
        <v>0.17729812715513329</v>
      </c>
      <c r="AW52" s="171">
        <f t="shared" si="8"/>
        <v>0.41818922657056862</v>
      </c>
      <c r="AX52" s="171">
        <v>0.47494277136693624</v>
      </c>
      <c r="AY52" s="171">
        <v>0.18975631330367215</v>
      </c>
      <c r="AZ52" s="171">
        <f t="shared" si="9"/>
        <v>0.28518645806326409</v>
      </c>
      <c r="BA52" s="216">
        <v>14670.451294065035</v>
      </c>
      <c r="BB52" s="215">
        <f>DataFigures!BA52*$BF$26</f>
        <v>12012.928383047742</v>
      </c>
      <c r="BC52" s="171">
        <f t="shared" si="10"/>
        <v>0.43885726009910309</v>
      </c>
      <c r="BD52" s="115"/>
      <c r="BJ52" s="4">
        <v>1940</v>
      </c>
      <c r="BK52" s="32"/>
      <c r="BL52" s="32"/>
      <c r="BM52" s="32"/>
      <c r="BN52" s="32"/>
      <c r="BO52" s="32"/>
      <c r="BP52" s="32"/>
      <c r="BQ52" s="32"/>
      <c r="BR52" s="32"/>
      <c r="BS52" s="33"/>
      <c r="BT52" s="38"/>
      <c r="BU52" s="30"/>
      <c r="BV52" s="30"/>
      <c r="BW52" s="30"/>
      <c r="BX52" s="30"/>
      <c r="BY52" s="30"/>
      <c r="BZ52" s="30"/>
      <c r="CA52" s="38"/>
      <c r="CB52" s="30"/>
      <c r="CC52" s="30"/>
      <c r="CD52" s="30"/>
      <c r="CE52" s="30"/>
      <c r="CF52" s="30"/>
      <c r="CG52" s="31"/>
      <c r="CH52" s="30"/>
      <c r="DF52" s="42"/>
      <c r="DG52" s="32"/>
      <c r="DH52" s="32"/>
      <c r="DI52" s="32"/>
      <c r="DJ52" s="32"/>
      <c r="DK52" s="32"/>
      <c r="DL52" s="32"/>
      <c r="DM52" s="33"/>
      <c r="DV52" s="42"/>
      <c r="DW52" s="32"/>
      <c r="DX52" s="32"/>
      <c r="DY52" s="32"/>
      <c r="DZ52" s="32"/>
      <c r="EA52" s="32"/>
      <c r="EB52" s="32"/>
      <c r="EC52" s="33"/>
      <c r="EL52" s="42"/>
      <c r="EM52" s="32"/>
      <c r="EN52" s="32"/>
      <c r="EO52" s="32"/>
      <c r="EP52" s="32"/>
      <c r="EQ52" s="32"/>
      <c r="ER52" s="32"/>
      <c r="ES52" s="33"/>
      <c r="ET52" s="42"/>
      <c r="EU52" s="32"/>
      <c r="EV52" s="32"/>
      <c r="EW52" s="32"/>
      <c r="EX52" s="32"/>
      <c r="EY52" s="32"/>
      <c r="EZ52" s="32"/>
      <c r="FA52" s="33"/>
      <c r="FB52" s="42"/>
      <c r="FC52" s="32"/>
      <c r="FD52" s="32"/>
      <c r="FE52" s="32"/>
      <c r="FF52" s="32"/>
      <c r="FG52" s="32"/>
      <c r="FH52" s="32"/>
      <c r="FI52" s="33"/>
      <c r="FK52" s="152">
        <v>1940</v>
      </c>
      <c r="FL52" s="42"/>
      <c r="FM52" s="32"/>
      <c r="FN52" s="32"/>
      <c r="FO52" s="42"/>
      <c r="FP52" s="32"/>
      <c r="FQ52" s="33"/>
      <c r="FR52" s="32"/>
      <c r="FS52" s="32"/>
      <c r="FT52" s="32"/>
      <c r="FU52" s="42"/>
      <c r="FV52" s="32"/>
      <c r="FW52" s="33"/>
      <c r="FX52" s="32"/>
      <c r="FY52" s="32"/>
      <c r="FZ52" s="33"/>
      <c r="GC52" s="42"/>
      <c r="GD52" s="32"/>
      <c r="GE52" s="32"/>
      <c r="GF52" s="32"/>
      <c r="GG52" s="32"/>
      <c r="GH52" s="32"/>
      <c r="GI52" s="32"/>
      <c r="GJ52" s="33"/>
      <c r="GK52" s="4">
        <v>1940</v>
      </c>
      <c r="GL52" s="152"/>
      <c r="GM52" s="32"/>
      <c r="GN52" s="32"/>
      <c r="GO52" s="32"/>
      <c r="GP52" s="33"/>
      <c r="GQ52" s="32">
        <v>64</v>
      </c>
      <c r="GR52" s="122">
        <v>2.0029802322387695</v>
      </c>
      <c r="GS52" s="117">
        <v>2.0687756538391113</v>
      </c>
      <c r="GT52" s="117">
        <v>1.6955896615982056</v>
      </c>
      <c r="GU52" s="123">
        <v>1.4915804862976074</v>
      </c>
      <c r="GV52" s="122">
        <v>2.1715495039955397</v>
      </c>
      <c r="GW52" s="117">
        <v>2.1295814647135352</v>
      </c>
      <c r="GX52" s="117">
        <v>1.6645371617143634</v>
      </c>
      <c r="GY52" s="123">
        <v>1.4809225833776469</v>
      </c>
      <c r="GZ52" s="122">
        <v>3.0383065741065871</v>
      </c>
      <c r="HA52" s="117">
        <v>2.6900622354631696</v>
      </c>
      <c r="HB52" s="117">
        <v>2.0186009894966044</v>
      </c>
      <c r="HC52" s="123">
        <v>1.628362656924214</v>
      </c>
      <c r="HD52" s="122">
        <v>0.98633522518529237</v>
      </c>
      <c r="HE52" s="117">
        <v>1.0224598487582626</v>
      </c>
      <c r="HF52" s="117">
        <v>1.0767018035555682</v>
      </c>
      <c r="HG52" s="117">
        <v>1.1200056411183343</v>
      </c>
      <c r="HH52" s="42"/>
      <c r="HI52" s="32"/>
      <c r="HJ52" s="32"/>
      <c r="HK52" s="33"/>
      <c r="HM52" s="42">
        <v>64</v>
      </c>
      <c r="HN52" s="117">
        <v>1.0587240520694914</v>
      </c>
      <c r="HO52" s="116">
        <v>1.2691463100157472</v>
      </c>
      <c r="HP52" s="116">
        <v>1.252522727059737</v>
      </c>
      <c r="HQ52" s="116">
        <v>1.23231758900755</v>
      </c>
      <c r="HR52" s="116">
        <v>1.1912582305114361</v>
      </c>
      <c r="HS52" s="42">
        <v>64</v>
      </c>
      <c r="HT52" s="117">
        <v>0.9637821938908272</v>
      </c>
      <c r="HU52" s="116">
        <v>1.2014511581431089</v>
      </c>
      <c r="HV52" s="116">
        <v>1.1808357564284475</v>
      </c>
      <c r="HW52" s="116">
        <v>1.1465969903200925</v>
      </c>
      <c r="HX52" s="116">
        <v>1.1249453065950197</v>
      </c>
      <c r="HY52" s="42">
        <v>64</v>
      </c>
      <c r="HZ52" s="117">
        <v>1.5102883971487904</v>
      </c>
      <c r="IA52" s="116">
        <v>1.6650788787499056</v>
      </c>
      <c r="IB52" s="116">
        <v>1.4803390459217025</v>
      </c>
      <c r="IC52" s="116">
        <v>1.4850671019524238</v>
      </c>
      <c r="ID52" s="116">
        <v>1.4521079068884233</v>
      </c>
      <c r="IE52" s="42"/>
      <c r="IF52" s="32"/>
      <c r="IG52" s="32"/>
      <c r="IH52" s="32"/>
      <c r="II52" s="33"/>
      <c r="IJ52" s="42"/>
      <c r="IK52" s="32"/>
      <c r="IL52" s="32"/>
      <c r="IM52" s="32"/>
      <c r="IN52" s="32"/>
      <c r="IO52" s="33"/>
      <c r="IP52" s="42"/>
      <c r="IQ52" s="32"/>
      <c r="IR52" s="32"/>
      <c r="IS52" s="32"/>
      <c r="IT52" s="32"/>
      <c r="IU52" s="33"/>
      <c r="IW52">
        <v>1944</v>
      </c>
      <c r="IX52" s="63">
        <v>0.87678254460937288</v>
      </c>
      <c r="IY52" s="63">
        <v>0.75851625204086304</v>
      </c>
      <c r="IZ52" s="14">
        <v>0.31973662972450256</v>
      </c>
      <c r="JA52" s="13">
        <v>0.21939794529372092</v>
      </c>
      <c r="JB52" s="13">
        <v>0.48840584678004595</v>
      </c>
      <c r="JC52" s="13">
        <v>0.37837564945220947</v>
      </c>
      <c r="JD52" s="13">
        <v>0.10048273950815201</v>
      </c>
      <c r="JE52" s="13">
        <v>4.9541850474037023E-2</v>
      </c>
    </row>
    <row r="53" spans="1:265">
      <c r="A53" s="4">
        <v>1941</v>
      </c>
      <c r="B53" s="5"/>
      <c r="C53" s="5"/>
      <c r="D53" s="5"/>
      <c r="E53" s="12"/>
      <c r="F53" s="12"/>
      <c r="G53" s="12"/>
      <c r="H53" s="12"/>
      <c r="I53" s="12"/>
      <c r="J53" s="12"/>
      <c r="K53" s="7"/>
      <c r="L53">
        <v>1941</v>
      </c>
      <c r="M53" s="1"/>
      <c r="N53" s="1"/>
      <c r="O53" s="1"/>
      <c r="Q53" s="14"/>
      <c r="U53" s="1"/>
      <c r="V53" s="18"/>
      <c r="W53" s="18"/>
      <c r="X53" s="18"/>
      <c r="Y53" s="6"/>
      <c r="Z53" s="13"/>
      <c r="AA53" s="4">
        <v>1941</v>
      </c>
      <c r="AO53" s="13">
        <v>0.1924610435962677</v>
      </c>
      <c r="AP53" s="13">
        <v>0.39973455667495728</v>
      </c>
      <c r="AQ53" s="13">
        <v>0.40780439972877502</v>
      </c>
      <c r="AR53" s="13">
        <v>0.16095934808254242</v>
      </c>
      <c r="AS53" s="13">
        <f t="shared" si="6"/>
        <v>0.2468450516462326</v>
      </c>
      <c r="AT53" s="13">
        <v>6.4849525690078735E-2</v>
      </c>
      <c r="AU53" s="215">
        <v>5306.5888298087593</v>
      </c>
      <c r="AV53" s="171">
        <f t="shared" si="7"/>
        <v>0.18582430640165865</v>
      </c>
      <c r="AW53" s="171">
        <f t="shared" si="8"/>
        <v>0.43829973964771274</v>
      </c>
      <c r="AX53" s="171">
        <v>0.45181236439927952</v>
      </c>
      <c r="AY53" s="171">
        <v>0.18858669316018967</v>
      </c>
      <c r="AZ53" s="171">
        <f t="shared" si="9"/>
        <v>0.26322567123908985</v>
      </c>
      <c r="BA53" s="216">
        <v>17395.130410548674</v>
      </c>
      <c r="BB53" s="215">
        <f>DataFigures!BA53*$BF$26</f>
        <v>14244.037326938604</v>
      </c>
      <c r="BC53" s="171">
        <f t="shared" si="10"/>
        <v>0.37254808506945108</v>
      </c>
      <c r="BD53" s="115"/>
      <c r="BJ53" s="4">
        <v>1941</v>
      </c>
      <c r="BK53" s="32"/>
      <c r="BL53" s="32"/>
      <c r="BM53" s="32"/>
      <c r="BN53" s="32"/>
      <c r="BO53" s="32"/>
      <c r="BP53" s="32"/>
      <c r="BQ53" s="32"/>
      <c r="BR53" s="32"/>
      <c r="BS53" s="33"/>
      <c r="BT53" s="38"/>
      <c r="BU53" s="30"/>
      <c r="BV53" s="30"/>
      <c r="BW53" s="30"/>
      <c r="BX53" s="30"/>
      <c r="BY53" s="30"/>
      <c r="BZ53" s="30"/>
      <c r="CA53" s="38"/>
      <c r="CB53" s="30"/>
      <c r="CC53" s="30"/>
      <c r="CD53" s="30"/>
      <c r="CE53" s="30"/>
      <c r="CF53" s="30"/>
      <c r="CG53" s="31"/>
      <c r="CH53" s="30"/>
      <c r="DF53" s="42"/>
      <c r="DG53" s="32"/>
      <c r="DH53" s="32"/>
      <c r="DI53" s="32"/>
      <c r="DJ53" s="32"/>
      <c r="DK53" s="32"/>
      <c r="DL53" s="32"/>
      <c r="DM53" s="33"/>
      <c r="DV53" s="42"/>
      <c r="DW53" s="32"/>
      <c r="DX53" s="32"/>
      <c r="DY53" s="32"/>
      <c r="DZ53" s="32"/>
      <c r="EA53" s="32"/>
      <c r="EB53" s="32"/>
      <c r="EC53" s="33"/>
      <c r="EL53" s="42"/>
      <c r="EM53" s="32"/>
      <c r="EN53" s="32"/>
      <c r="EO53" s="32"/>
      <c r="EP53" s="32"/>
      <c r="EQ53" s="32"/>
      <c r="ER53" s="32"/>
      <c r="ES53" s="33"/>
      <c r="ET53" s="42"/>
      <c r="EU53" s="32"/>
      <c r="EV53" s="32"/>
      <c r="EW53" s="32"/>
      <c r="EX53" s="32"/>
      <c r="EY53" s="32"/>
      <c r="EZ53" s="32"/>
      <c r="FA53" s="33"/>
      <c r="FB53" s="42"/>
      <c r="FC53" s="32"/>
      <c r="FD53" s="32"/>
      <c r="FE53" s="32"/>
      <c r="FF53" s="32"/>
      <c r="FG53" s="32"/>
      <c r="FH53" s="32"/>
      <c r="FI53" s="33"/>
      <c r="FK53" s="152">
        <v>1941</v>
      </c>
      <c r="FL53" s="42"/>
      <c r="FM53" s="32"/>
      <c r="FN53" s="32"/>
      <c r="FO53" s="42"/>
      <c r="FP53" s="32"/>
      <c r="FQ53" s="33"/>
      <c r="FR53" s="32"/>
      <c r="FS53" s="32"/>
      <c r="FT53" s="32"/>
      <c r="FU53" s="42"/>
      <c r="FV53" s="32"/>
      <c r="FW53" s="33"/>
      <c r="FX53" s="32"/>
      <c r="FY53" s="32"/>
      <c r="FZ53" s="33"/>
      <c r="GC53" s="42"/>
      <c r="GD53" s="32"/>
      <c r="GE53" s="32"/>
      <c r="GF53" s="32"/>
      <c r="GG53" s="32"/>
      <c r="GH53" s="32"/>
      <c r="GI53" s="32"/>
      <c r="GJ53" s="33"/>
      <c r="GK53" s="4">
        <v>1941</v>
      </c>
      <c r="GL53" s="152"/>
      <c r="GM53" s="32"/>
      <c r="GN53" s="32"/>
      <c r="GO53" s="32"/>
      <c r="GP53" s="33"/>
      <c r="GQ53" s="32">
        <v>65</v>
      </c>
      <c r="GR53" s="122">
        <v>2.1730887889862061</v>
      </c>
      <c r="GS53" s="117">
        <v>2.2065756320953369</v>
      </c>
      <c r="GT53" s="117">
        <v>1.6761898994445801</v>
      </c>
      <c r="GU53" s="123">
        <v>1.4922575950622559</v>
      </c>
      <c r="GV53" s="122">
        <v>2.1458378143128414</v>
      </c>
      <c r="GW53" s="117">
        <v>2.0965032008386326</v>
      </c>
      <c r="GX53" s="117">
        <v>1.6520984859830643</v>
      </c>
      <c r="GY53" s="123">
        <v>1.4854906779709265</v>
      </c>
      <c r="GZ53" s="122">
        <v>2.962980425974588</v>
      </c>
      <c r="HA53" s="117">
        <v>2.6171955970161958</v>
      </c>
      <c r="HB53" s="117">
        <v>1.9925195161390901</v>
      </c>
      <c r="HC53" s="123">
        <v>1.6387644572305764</v>
      </c>
      <c r="HD53" s="122">
        <v>1.0074711265337202</v>
      </c>
      <c r="HE53" s="117">
        <v>1.0246761137889155</v>
      </c>
      <c r="HF53" s="117">
        <v>1.0701951400769092</v>
      </c>
      <c r="HG53" s="117">
        <v>1.1130554142869959</v>
      </c>
      <c r="HH53" s="42"/>
      <c r="HI53" s="32"/>
      <c r="HJ53" s="32"/>
      <c r="HK53" s="33"/>
      <c r="HM53" s="42">
        <v>65</v>
      </c>
      <c r="HN53" s="117">
        <v>1.0468295280068809</v>
      </c>
      <c r="HO53" s="116">
        <v>1.2776893264125573</v>
      </c>
      <c r="HP53" s="116">
        <v>1.258684378557253</v>
      </c>
      <c r="HQ53" s="116">
        <v>1.2176806939262363</v>
      </c>
      <c r="HR53" s="116">
        <v>1.186579453160945</v>
      </c>
      <c r="HS53" s="42">
        <v>65</v>
      </c>
      <c r="HT53" s="117">
        <v>0.95187328731815368</v>
      </c>
      <c r="HU53" s="116">
        <v>1.2003174665147722</v>
      </c>
      <c r="HV53" s="116">
        <v>1.1859220895080209</v>
      </c>
      <c r="HW53" s="116">
        <v>1.1401181396937008</v>
      </c>
      <c r="HX53" s="116">
        <v>1.1190843052640278</v>
      </c>
      <c r="HY53" s="42">
        <v>65</v>
      </c>
      <c r="HZ53" s="117">
        <v>1.5075492613293968</v>
      </c>
      <c r="IA53" s="116">
        <v>1.6522017770784474</v>
      </c>
      <c r="IB53" s="116">
        <v>1.4891159904447153</v>
      </c>
      <c r="IC53" s="116">
        <v>1.4498227824075187</v>
      </c>
      <c r="ID53" s="116">
        <v>1.4501062144994807</v>
      </c>
      <c r="IE53" s="42"/>
      <c r="IF53" s="32"/>
      <c r="IG53" s="32"/>
      <c r="IH53" s="32"/>
      <c r="II53" s="33"/>
      <c r="IJ53" s="42"/>
      <c r="IK53" s="32"/>
      <c r="IL53" s="32"/>
      <c r="IM53" s="32"/>
      <c r="IN53" s="32"/>
      <c r="IO53" s="33"/>
      <c r="IP53" s="42"/>
      <c r="IQ53" s="32"/>
      <c r="IR53" s="32"/>
      <c r="IS53" s="32"/>
      <c r="IT53" s="32"/>
      <c r="IU53" s="33"/>
      <c r="IW53">
        <v>1945</v>
      </c>
      <c r="IX53" s="63">
        <v>0.85584677075988558</v>
      </c>
      <c r="IY53" s="63">
        <v>0.73758047819137573</v>
      </c>
      <c r="IZ53" s="14">
        <v>0.30798494815826416</v>
      </c>
      <c r="JA53" s="13">
        <v>0.24287438147443194</v>
      </c>
      <c r="JB53" s="13">
        <v>0.46178682965586992</v>
      </c>
      <c r="JC53" s="13">
        <v>0.35175663232803345</v>
      </c>
      <c r="JD53" s="13">
        <v>8.5256904363632202E-2</v>
      </c>
      <c r="JE53" s="13">
        <v>5.0326858196952325E-2</v>
      </c>
    </row>
    <row r="54" spans="1:265">
      <c r="A54" s="4">
        <v>1942</v>
      </c>
      <c r="B54" s="5"/>
      <c r="C54" s="5"/>
      <c r="D54" s="5"/>
      <c r="E54" s="12"/>
      <c r="F54" s="12"/>
      <c r="G54" s="12"/>
      <c r="H54" s="12"/>
      <c r="I54" s="12"/>
      <c r="J54" s="12"/>
      <c r="K54" s="7"/>
      <c r="L54">
        <v>1942</v>
      </c>
      <c r="M54" s="1"/>
      <c r="N54" s="1"/>
      <c r="O54" s="1"/>
      <c r="Q54" s="14"/>
      <c r="U54" s="1"/>
      <c r="V54" s="18"/>
      <c r="W54" s="18"/>
      <c r="X54" s="18"/>
      <c r="Y54" s="6"/>
      <c r="Z54" s="13"/>
      <c r="AA54" s="4">
        <v>1942</v>
      </c>
      <c r="AO54" s="13">
        <v>0.20656317472457886</v>
      </c>
      <c r="AP54" s="13">
        <v>0.41432124376296997</v>
      </c>
      <c r="AQ54" s="13">
        <v>0.37911558151245117</v>
      </c>
      <c r="AR54" s="13">
        <v>0.14730916917324066</v>
      </c>
      <c r="AS54" s="13">
        <f t="shared" si="6"/>
        <v>0.23180641233921051</v>
      </c>
      <c r="AT54" s="13">
        <v>5.7363748550415039E-2</v>
      </c>
      <c r="AU54" s="215">
        <v>5094.9687219613115</v>
      </c>
      <c r="AV54" s="171">
        <f t="shared" si="7"/>
        <v>0.19109870745506677</v>
      </c>
      <c r="AW54" s="171">
        <f t="shared" si="8"/>
        <v>0.45074035440512517</v>
      </c>
      <c r="AX54" s="171">
        <v>0.40451264627429795</v>
      </c>
      <c r="AY54" s="171">
        <v>0.17834663033871345</v>
      </c>
      <c r="AZ54" s="171">
        <f t="shared" si="9"/>
        <v>0.2261660159355845</v>
      </c>
      <c r="BA54" s="216">
        <v>20569.574641303218</v>
      </c>
      <c r="BB54" s="215">
        <f>DataFigures!BA54*$BF$26</f>
        <v>16843.437334180424</v>
      </c>
      <c r="BC54" s="171">
        <f t="shared" si="10"/>
        <v>0.30248984342537261</v>
      </c>
      <c r="BD54" s="115"/>
      <c r="BJ54" s="4">
        <v>1942</v>
      </c>
      <c r="BK54" s="32"/>
      <c r="BL54" s="32"/>
      <c r="BM54" s="32"/>
      <c r="BN54" s="32"/>
      <c r="BO54" s="32"/>
      <c r="BP54" s="32"/>
      <c r="BQ54" s="32"/>
      <c r="BR54" s="32"/>
      <c r="BS54" s="33"/>
      <c r="BT54" s="38"/>
      <c r="BU54" s="30"/>
      <c r="BV54" s="30"/>
      <c r="BW54" s="30"/>
      <c r="BX54" s="30"/>
      <c r="BY54" s="30"/>
      <c r="BZ54" s="30"/>
      <c r="CA54" s="38"/>
      <c r="CB54" s="30"/>
      <c r="CC54" s="30"/>
      <c r="CD54" s="30"/>
      <c r="CE54" s="30"/>
      <c r="CF54" s="30"/>
      <c r="CG54" s="31"/>
      <c r="CH54" s="30"/>
      <c r="DF54" s="42"/>
      <c r="DG54" s="32"/>
      <c r="DH54" s="32"/>
      <c r="DI54" s="32"/>
      <c r="DJ54" s="32"/>
      <c r="DK54" s="32"/>
      <c r="DL54" s="32"/>
      <c r="DM54" s="33"/>
      <c r="DV54" s="42"/>
      <c r="DW54" s="32"/>
      <c r="DX54" s="32"/>
      <c r="DY54" s="32"/>
      <c r="DZ54" s="32"/>
      <c r="EA54" s="32"/>
      <c r="EB54" s="32"/>
      <c r="EC54" s="33"/>
      <c r="EL54" s="42"/>
      <c r="EM54" s="32"/>
      <c r="EN54" s="32"/>
      <c r="EO54" s="32"/>
      <c r="EP54" s="32"/>
      <c r="EQ54" s="32"/>
      <c r="ER54" s="32"/>
      <c r="ES54" s="33"/>
      <c r="ET54" s="42"/>
      <c r="EU54" s="32"/>
      <c r="EV54" s="32"/>
      <c r="EW54" s="32"/>
      <c r="EX54" s="32"/>
      <c r="EY54" s="32"/>
      <c r="EZ54" s="32"/>
      <c r="FA54" s="33"/>
      <c r="FB54" s="42"/>
      <c r="FC54" s="32"/>
      <c r="FD54" s="32"/>
      <c r="FE54" s="32"/>
      <c r="FF54" s="32"/>
      <c r="FG54" s="32"/>
      <c r="FH54" s="32"/>
      <c r="FI54" s="33"/>
      <c r="FK54" s="152">
        <v>1942</v>
      </c>
      <c r="FL54" s="42"/>
      <c r="FM54" s="32"/>
      <c r="FN54" s="32"/>
      <c r="FO54" s="42"/>
      <c r="FP54" s="32"/>
      <c r="FQ54" s="33"/>
      <c r="FR54" s="32"/>
      <c r="FS54" s="32"/>
      <c r="FT54" s="32"/>
      <c r="FU54" s="42"/>
      <c r="FV54" s="32"/>
      <c r="FW54" s="33"/>
      <c r="FX54" s="32"/>
      <c r="FY54" s="32"/>
      <c r="FZ54" s="33"/>
      <c r="GC54" s="42"/>
      <c r="GD54" s="32"/>
      <c r="GE54" s="32"/>
      <c r="GF54" s="32"/>
      <c r="GG54" s="32"/>
      <c r="GH54" s="32"/>
      <c r="GI54" s="32"/>
      <c r="GJ54" s="33"/>
      <c r="GK54" s="4">
        <v>1942</v>
      </c>
      <c r="GL54" s="152"/>
      <c r="GM54" s="32"/>
      <c r="GN54" s="32"/>
      <c r="GO54" s="32"/>
      <c r="GP54" s="33"/>
      <c r="GQ54" s="32">
        <v>66</v>
      </c>
      <c r="GR54" s="122">
        <v>1.7467805147171021</v>
      </c>
      <c r="GS54" s="117">
        <v>1.9609671831130981</v>
      </c>
      <c r="GT54" s="117">
        <v>1.6153202056884766</v>
      </c>
      <c r="GU54" s="123">
        <v>1.5050445795059204</v>
      </c>
      <c r="GV54" s="122">
        <v>2.1086403921195527</v>
      </c>
      <c r="GW54" s="117">
        <v>2.0537094392392778</v>
      </c>
      <c r="GX54" s="117">
        <v>1.6369691998950124</v>
      </c>
      <c r="GY54" s="123">
        <v>1.490187629059686</v>
      </c>
      <c r="GZ54" s="122">
        <v>2.8759012897164102</v>
      </c>
      <c r="HA54" s="117">
        <v>2.5526927655807867</v>
      </c>
      <c r="HB54" s="117">
        <v>1.9658566081722033</v>
      </c>
      <c r="HC54" s="123">
        <v>1.6494085074797966</v>
      </c>
      <c r="HD54" s="122">
        <v>1.0336537147621738</v>
      </c>
      <c r="HE54" s="117">
        <v>1.0252437557993606</v>
      </c>
      <c r="HF54" s="117">
        <v>1.0634566448048879</v>
      </c>
      <c r="HG54" s="117">
        <v>1.1077794406917008</v>
      </c>
      <c r="HH54" s="42"/>
      <c r="HI54" s="32"/>
      <c r="HJ54" s="32"/>
      <c r="HK54" s="33"/>
      <c r="HM54" s="42">
        <v>66</v>
      </c>
      <c r="HN54" s="117">
        <v>1.0420145972927215</v>
      </c>
      <c r="HO54" s="116">
        <v>1.2816422451496388</v>
      </c>
      <c r="HP54" s="116">
        <v>1.2636350311539086</v>
      </c>
      <c r="HQ54" s="116">
        <v>1.207495218480616</v>
      </c>
      <c r="HR54" s="116">
        <v>1.1828191031888937</v>
      </c>
      <c r="HS54" s="42">
        <v>66</v>
      </c>
      <c r="HT54" s="117">
        <v>0.94338065894053003</v>
      </c>
      <c r="HU54" s="116">
        <v>1.1997121627541172</v>
      </c>
      <c r="HV54" s="116">
        <v>1.1905095104414933</v>
      </c>
      <c r="HW54" s="116">
        <v>1.1384711818031517</v>
      </c>
      <c r="HX54" s="116">
        <v>1.1135338516983373</v>
      </c>
      <c r="HY54" s="42">
        <v>66</v>
      </c>
      <c r="HZ54" s="117">
        <v>1.5024124071767462</v>
      </c>
      <c r="IA54" s="116">
        <v>1.6293746145275503</v>
      </c>
      <c r="IB54" s="116">
        <v>1.4962887414031449</v>
      </c>
      <c r="IC54" s="116">
        <v>1.4160230410631918</v>
      </c>
      <c r="ID54" s="116">
        <v>1.4454175755710221</v>
      </c>
      <c r="IE54" s="42"/>
      <c r="IF54" s="32"/>
      <c r="IG54" s="32"/>
      <c r="IH54" s="32"/>
      <c r="II54" s="33"/>
      <c r="IJ54" s="42"/>
      <c r="IK54" s="32"/>
      <c r="IL54" s="32"/>
      <c r="IM54" s="32"/>
      <c r="IN54" s="32"/>
      <c r="IO54" s="33"/>
      <c r="IP54" s="42"/>
      <c r="IQ54" s="32"/>
      <c r="IR54" s="32"/>
      <c r="IS54" s="32"/>
      <c r="IT54" s="32"/>
      <c r="IU54" s="33"/>
      <c r="IW54">
        <v>1946</v>
      </c>
      <c r="IX54" s="63">
        <v>0.81579274749404695</v>
      </c>
      <c r="IY54" s="63">
        <v>0.69752645492553711</v>
      </c>
      <c r="IZ54" s="14">
        <v>0.34163081645965576</v>
      </c>
      <c r="JA54" s="13">
        <v>0.25669400054074776</v>
      </c>
      <c r="JB54" s="13">
        <v>0.41687312049220415</v>
      </c>
      <c r="JC54" s="13">
        <v>0.30684292316436768</v>
      </c>
      <c r="JD54" s="13">
        <v>0.10509222745895386</v>
      </c>
      <c r="JE54" s="13">
        <v>5.3447441210959082E-2</v>
      </c>
    </row>
    <row r="55" spans="1:265">
      <c r="A55" s="4">
        <v>1943</v>
      </c>
      <c r="B55" s="5"/>
      <c r="C55" s="5"/>
      <c r="D55" s="5"/>
      <c r="E55" s="12"/>
      <c r="F55" s="12"/>
      <c r="G55" s="12"/>
      <c r="H55" s="12"/>
      <c r="I55" s="12"/>
      <c r="J55" s="12"/>
      <c r="K55" s="7"/>
      <c r="L55">
        <v>1943</v>
      </c>
      <c r="M55" s="1"/>
      <c r="N55" s="1"/>
      <c r="O55" s="1"/>
      <c r="Q55" s="14"/>
      <c r="U55" s="1"/>
      <c r="V55" s="18"/>
      <c r="W55" s="18"/>
      <c r="X55" s="18"/>
      <c r="Y55" s="6"/>
      <c r="Z55" s="13"/>
      <c r="AA55" s="4">
        <v>1943</v>
      </c>
      <c r="AO55" s="13">
        <v>0.22082678973674774</v>
      </c>
      <c r="AP55" s="13">
        <v>0.43516212701797485</v>
      </c>
      <c r="AQ55" s="13">
        <v>0.3440110981464386</v>
      </c>
      <c r="AR55" s="13">
        <v>0.11900831013917923</v>
      </c>
      <c r="AS55" s="13">
        <f t="shared" si="6"/>
        <v>0.22500278800725937</v>
      </c>
      <c r="AT55" s="13">
        <v>4.1650153696537018E-2</v>
      </c>
      <c r="AU55" s="215">
        <v>4517.3475952532153</v>
      </c>
      <c r="AV55" s="171">
        <f t="shared" si="7"/>
        <v>0.19188548656145946</v>
      </c>
      <c r="AW55" s="171">
        <f t="shared" si="8"/>
        <v>0.45259611312781234</v>
      </c>
      <c r="AX55" s="171">
        <v>0.37587595395062839</v>
      </c>
      <c r="AY55" s="171">
        <v>0.16584494270528188</v>
      </c>
      <c r="AZ55" s="171">
        <f t="shared" si="9"/>
        <v>0.21003101124534651</v>
      </c>
      <c r="BA55" s="216">
        <v>23737.039882765002</v>
      </c>
      <c r="BB55" s="215">
        <f>DataFigures!BA55*$BF$26</f>
        <v>19437.122582081887</v>
      </c>
      <c r="BC55" s="171">
        <f t="shared" si="10"/>
        <v>0.23240824747473335</v>
      </c>
      <c r="BD55" s="115"/>
      <c r="BJ55" s="4">
        <v>1943</v>
      </c>
      <c r="BK55" s="32"/>
      <c r="BL55" s="32"/>
      <c r="BM55" s="32"/>
      <c r="BN55" s="32"/>
      <c r="BO55" s="32"/>
      <c r="BP55" s="32"/>
      <c r="BQ55" s="32"/>
      <c r="BR55" s="32"/>
      <c r="BS55" s="33"/>
      <c r="BT55" s="38"/>
      <c r="BU55" s="30"/>
      <c r="BV55" s="30"/>
      <c r="BW55" s="30"/>
      <c r="BX55" s="30"/>
      <c r="BY55" s="30"/>
      <c r="BZ55" s="30"/>
      <c r="CA55" s="38"/>
      <c r="CB55" s="30"/>
      <c r="CC55" s="30"/>
      <c r="CD55" s="30"/>
      <c r="CE55" s="30"/>
      <c r="CF55" s="30"/>
      <c r="CG55" s="31"/>
      <c r="CH55" s="30"/>
      <c r="DF55" s="42"/>
      <c r="DG55" s="32"/>
      <c r="DH55" s="32"/>
      <c r="DI55" s="32"/>
      <c r="DJ55" s="32"/>
      <c r="DK55" s="32"/>
      <c r="DL55" s="32"/>
      <c r="DM55" s="33"/>
      <c r="DV55" s="42"/>
      <c r="DW55" s="32"/>
      <c r="DX55" s="32"/>
      <c r="DY55" s="32"/>
      <c r="DZ55" s="32"/>
      <c r="EA55" s="32"/>
      <c r="EB55" s="32"/>
      <c r="EC55" s="33"/>
      <c r="EL55" s="42"/>
      <c r="EM55" s="32"/>
      <c r="EN55" s="32"/>
      <c r="EO55" s="32"/>
      <c r="EP55" s="32"/>
      <c r="EQ55" s="32"/>
      <c r="ER55" s="32"/>
      <c r="ES55" s="33"/>
      <c r="ET55" s="42"/>
      <c r="EU55" s="32"/>
      <c r="EV55" s="32"/>
      <c r="EW55" s="32"/>
      <c r="EX55" s="32"/>
      <c r="EY55" s="32"/>
      <c r="EZ55" s="32"/>
      <c r="FA55" s="33"/>
      <c r="FB55" s="42"/>
      <c r="FC55" s="32"/>
      <c r="FD55" s="32"/>
      <c r="FE55" s="32"/>
      <c r="FF55" s="32"/>
      <c r="FG55" s="32"/>
      <c r="FH55" s="32"/>
      <c r="FI55" s="33"/>
      <c r="FK55" s="152">
        <v>1943</v>
      </c>
      <c r="FL55" s="42"/>
      <c r="FM55" s="32"/>
      <c r="FN55" s="32"/>
      <c r="FO55" s="42"/>
      <c r="FP55" s="32"/>
      <c r="FQ55" s="33"/>
      <c r="FR55" s="32"/>
      <c r="FS55" s="32"/>
      <c r="FT55" s="32"/>
      <c r="FU55" s="42"/>
      <c r="FV55" s="32"/>
      <c r="FW55" s="33"/>
      <c r="FX55" s="32"/>
      <c r="FY55" s="32"/>
      <c r="FZ55" s="33"/>
      <c r="GC55" s="42"/>
      <c r="GD55" s="32"/>
      <c r="GE55" s="32"/>
      <c r="GF55" s="32"/>
      <c r="GG55" s="32"/>
      <c r="GH55" s="32"/>
      <c r="GI55" s="32"/>
      <c r="GJ55" s="33"/>
      <c r="GK55" s="4">
        <v>1943</v>
      </c>
      <c r="GL55" s="152"/>
      <c r="GM55" s="32"/>
      <c r="GN55" s="32"/>
      <c r="GO55" s="32"/>
      <c r="GP55" s="33"/>
      <c r="GQ55" s="32">
        <v>67</v>
      </c>
      <c r="GR55" s="122">
        <v>1.9498497247695923</v>
      </c>
      <c r="GS55" s="117">
        <v>2.3230826854705811</v>
      </c>
      <c r="GT55" s="117">
        <v>1.6138111352920532</v>
      </c>
      <c r="GU55" s="123">
        <v>1.5145107507705688</v>
      </c>
      <c r="GV55" s="122">
        <v>2.0706151801469486</v>
      </c>
      <c r="GW55" s="117">
        <v>2.0106621074137676</v>
      </c>
      <c r="GX55" s="117">
        <v>1.6214410976489588</v>
      </c>
      <c r="GY55" s="123">
        <v>1.4936644022553776</v>
      </c>
      <c r="GZ55" s="122">
        <v>2.777627924289205</v>
      </c>
      <c r="HA55" s="117">
        <v>2.4897786663937818</v>
      </c>
      <c r="HB55" s="117">
        <v>1.9400865053260952</v>
      </c>
      <c r="HC55" s="123">
        <v>1.6564428849418387</v>
      </c>
      <c r="HD55" s="122">
        <v>1.0690742252534295</v>
      </c>
      <c r="HE55" s="117">
        <v>1.025933283797106</v>
      </c>
      <c r="HF55" s="117">
        <v>1.0562199625195394</v>
      </c>
      <c r="HG55" s="117">
        <v>1.1051298682191439</v>
      </c>
      <c r="HH55" s="42"/>
      <c r="HI55" s="32"/>
      <c r="HJ55" s="32"/>
      <c r="HK55" s="33"/>
      <c r="HM55" s="42">
        <v>67</v>
      </c>
      <c r="HN55" s="117">
        <v>1.0401668629013692</v>
      </c>
      <c r="HO55" s="116">
        <v>1.279231992568139</v>
      </c>
      <c r="HP55" s="116">
        <v>1.2680792234686951</v>
      </c>
      <c r="HQ55" s="116">
        <v>1.1981869801464486</v>
      </c>
      <c r="HR55" s="116">
        <v>1.1765179043718348</v>
      </c>
      <c r="HS55" s="42">
        <v>67</v>
      </c>
      <c r="HT55" s="117">
        <v>0.93593780655969305</v>
      </c>
      <c r="HU55" s="116">
        <v>1.1931372579242756</v>
      </c>
      <c r="HV55" s="116">
        <v>1.1936694789244775</v>
      </c>
      <c r="HW55" s="116">
        <v>1.1372485280580005</v>
      </c>
      <c r="HX55" s="116">
        <v>1.1068444734806542</v>
      </c>
      <c r="HY55" s="42">
        <v>67</v>
      </c>
      <c r="HZ55" s="117">
        <v>1.4980728550935731</v>
      </c>
      <c r="IA55" s="116">
        <v>1.6126918484108945</v>
      </c>
      <c r="IB55" s="116">
        <v>1.5057941613246939</v>
      </c>
      <c r="IC55" s="116">
        <v>1.385269234819535</v>
      </c>
      <c r="ID55" s="116">
        <v>1.4414057617957499</v>
      </c>
      <c r="IE55" s="42"/>
      <c r="IF55" s="32"/>
      <c r="IG55" s="32"/>
      <c r="IH55" s="32"/>
      <c r="II55" s="33"/>
      <c r="IJ55" s="42"/>
      <c r="IK55" s="32"/>
      <c r="IL55" s="32"/>
      <c r="IM55" s="32"/>
      <c r="IN55" s="32"/>
      <c r="IO55" s="33"/>
      <c r="IP55" s="42"/>
      <c r="IQ55" s="32"/>
      <c r="IR55" s="32"/>
      <c r="IS55" s="32"/>
      <c r="IT55" s="32"/>
      <c r="IU55" s="33"/>
      <c r="IW55">
        <v>1947</v>
      </c>
      <c r="IX55" s="63">
        <v>0.80619431352264193</v>
      </c>
      <c r="IY55" s="63">
        <v>0.68792802095413208</v>
      </c>
      <c r="IZ55" s="14">
        <v>0.35302260518074036</v>
      </c>
      <c r="JA55" s="13">
        <v>0.29765002015469777</v>
      </c>
      <c r="JB55" s="13">
        <v>0.41240453047107073</v>
      </c>
      <c r="JC55" s="13">
        <v>0.30237433314323425</v>
      </c>
      <c r="JD55" s="13">
        <v>0.10786101222038269</v>
      </c>
      <c r="JE55" s="13">
        <v>6.657232111350711E-2</v>
      </c>
    </row>
    <row r="56" spans="1:265">
      <c r="A56" s="4">
        <v>1944</v>
      </c>
      <c r="B56" s="5"/>
      <c r="C56" s="5"/>
      <c r="D56" s="5"/>
      <c r="E56" s="12"/>
      <c r="F56" s="12"/>
      <c r="G56" s="12"/>
      <c r="H56" s="12"/>
      <c r="I56" s="12"/>
      <c r="J56" s="12"/>
      <c r="K56" s="7"/>
      <c r="L56">
        <v>1944</v>
      </c>
      <c r="M56" s="1"/>
      <c r="N56" s="1"/>
      <c r="O56" s="1"/>
      <c r="Q56" s="14"/>
      <c r="U56" s="1"/>
      <c r="V56" s="18"/>
      <c r="W56" s="18"/>
      <c r="X56" s="18"/>
      <c r="Y56" s="6"/>
      <c r="Z56" s="13"/>
      <c r="AA56" s="4">
        <v>1944</v>
      </c>
      <c r="AO56" s="13">
        <v>0.2319050133228302</v>
      </c>
      <c r="AP56" s="13">
        <v>0.44835835695266724</v>
      </c>
      <c r="AQ56" s="13">
        <v>0.31973662972450256</v>
      </c>
      <c r="AR56" s="13">
        <v>0.10048273950815201</v>
      </c>
      <c r="AS56" s="13">
        <f t="shared" si="6"/>
        <v>0.21925389021635056</v>
      </c>
      <c r="AT56" s="13">
        <v>3.3605687320232391E-2</v>
      </c>
      <c r="AU56" s="215">
        <v>4031.2751114337239</v>
      </c>
      <c r="AV56" s="171">
        <f t="shared" si="7"/>
        <v>0.18777649210253958</v>
      </c>
      <c r="AW56" s="171">
        <f t="shared" si="8"/>
        <v>0.44290431749336134</v>
      </c>
      <c r="AX56" s="171">
        <v>0.35816093813980793</v>
      </c>
      <c r="AY56" s="171">
        <v>0.14398834869255275</v>
      </c>
      <c r="AZ56" s="171">
        <f t="shared" si="9"/>
        <v>0.21417258944725517</v>
      </c>
      <c r="BA56" s="216">
        <v>24503.199500931383</v>
      </c>
      <c r="BB56" s="215">
        <f>DataFigures!BA56*$BF$26</f>
        <v>20064.493917736665</v>
      </c>
      <c r="BC56" s="171">
        <f t="shared" si="10"/>
        <v>0.20091586301462339</v>
      </c>
      <c r="BD56" s="115"/>
      <c r="BJ56" s="4">
        <v>1944</v>
      </c>
      <c r="BK56" s="32"/>
      <c r="BL56" s="32"/>
      <c r="BM56" s="32"/>
      <c r="BN56" s="32"/>
      <c r="BO56" s="32"/>
      <c r="BP56" s="32"/>
      <c r="BQ56" s="32"/>
      <c r="BR56" s="32"/>
      <c r="BS56" s="33"/>
      <c r="BT56" s="38"/>
      <c r="BU56" s="30"/>
      <c r="BV56" s="30"/>
      <c r="BW56" s="30"/>
      <c r="BX56" s="30"/>
      <c r="BY56" s="30"/>
      <c r="BZ56" s="30"/>
      <c r="CA56" s="38"/>
      <c r="CB56" s="30"/>
      <c r="CC56" s="30"/>
      <c r="CD56" s="30"/>
      <c r="CE56" s="30"/>
      <c r="CF56" s="30"/>
      <c r="CG56" s="31"/>
      <c r="CH56" s="30"/>
      <c r="DF56" s="42"/>
      <c r="DG56" s="32"/>
      <c r="DH56" s="32"/>
      <c r="DI56" s="32"/>
      <c r="DJ56" s="32"/>
      <c r="DK56" s="32"/>
      <c r="DL56" s="32"/>
      <c r="DM56" s="33"/>
      <c r="DV56" s="42"/>
      <c r="DW56" s="32"/>
      <c r="DX56" s="32"/>
      <c r="DY56" s="32"/>
      <c r="DZ56" s="32"/>
      <c r="EA56" s="32"/>
      <c r="EB56" s="32"/>
      <c r="EC56" s="33"/>
      <c r="EL56" s="42"/>
      <c r="EM56" s="32"/>
      <c r="EN56" s="32"/>
      <c r="EO56" s="32"/>
      <c r="EP56" s="32"/>
      <c r="EQ56" s="32"/>
      <c r="ER56" s="32"/>
      <c r="ES56" s="33"/>
      <c r="ET56" s="42"/>
      <c r="EU56" s="32"/>
      <c r="EV56" s="32"/>
      <c r="EW56" s="32"/>
      <c r="EX56" s="32"/>
      <c r="EY56" s="32"/>
      <c r="EZ56" s="32"/>
      <c r="FA56" s="33"/>
      <c r="FB56" s="42"/>
      <c r="FC56" s="32"/>
      <c r="FD56" s="32"/>
      <c r="FE56" s="32"/>
      <c r="FF56" s="32"/>
      <c r="FG56" s="32"/>
      <c r="FH56" s="32"/>
      <c r="FI56" s="33"/>
      <c r="FK56" s="152">
        <v>1944</v>
      </c>
      <c r="FL56" s="42"/>
      <c r="FM56" s="32"/>
      <c r="FN56" s="32"/>
      <c r="FO56" s="42"/>
      <c r="FP56" s="32"/>
      <c r="FQ56" s="33"/>
      <c r="FR56" s="32"/>
      <c r="FS56" s="32"/>
      <c r="FT56" s="32"/>
      <c r="FU56" s="42"/>
      <c r="FV56" s="32"/>
      <c r="FW56" s="33"/>
      <c r="FX56" s="32"/>
      <c r="FY56" s="32"/>
      <c r="FZ56" s="33"/>
      <c r="GC56" s="42"/>
      <c r="GD56" s="32"/>
      <c r="GE56" s="32"/>
      <c r="GF56" s="32"/>
      <c r="GG56" s="32"/>
      <c r="GH56" s="32"/>
      <c r="GI56" s="32"/>
      <c r="GJ56" s="33"/>
      <c r="GK56" s="4">
        <v>1944</v>
      </c>
      <c r="GL56" s="152"/>
      <c r="GM56" s="32"/>
      <c r="GN56" s="32"/>
      <c r="GO56" s="32"/>
      <c r="GP56" s="33"/>
      <c r="GQ56" s="32">
        <v>68</v>
      </c>
      <c r="GR56" s="122">
        <v>2.2252240180969238</v>
      </c>
      <c r="GS56" s="117">
        <v>2.2162642478942871</v>
      </c>
      <c r="GT56" s="117">
        <v>1.6521604061126709</v>
      </c>
      <c r="GU56" s="123">
        <v>1.5036298036575317</v>
      </c>
      <c r="GV56" s="122">
        <v>2.045091230512126</v>
      </c>
      <c r="GW56" s="117">
        <v>1.9762926686546198</v>
      </c>
      <c r="GX56" s="117">
        <v>1.6073890012340224</v>
      </c>
      <c r="GY56" s="123">
        <v>1.4953076465152177</v>
      </c>
      <c r="GZ56" s="122">
        <v>2.6706795182352776</v>
      </c>
      <c r="HA56" s="117">
        <v>2.4263649352922703</v>
      </c>
      <c r="HB56" s="117">
        <v>1.9139492297117551</v>
      </c>
      <c r="HC56" s="123">
        <v>1.6610439689863252</v>
      </c>
      <c r="HD56" s="122">
        <v>1.1138923094040694</v>
      </c>
      <c r="HE56" s="117">
        <v>1.0234276090006893</v>
      </c>
      <c r="HF56" s="117">
        <v>1.0510331977855845</v>
      </c>
      <c r="HG56" s="117">
        <v>1.1050400924509802</v>
      </c>
      <c r="HH56" s="42"/>
      <c r="HI56" s="32"/>
      <c r="HJ56" s="32"/>
      <c r="HK56" s="33"/>
      <c r="HM56" s="42">
        <v>68</v>
      </c>
      <c r="HN56" s="117">
        <v>1.0362065067753943</v>
      </c>
      <c r="HO56" s="116">
        <v>1.2719437806100566</v>
      </c>
      <c r="HP56" s="116">
        <v>1.2727121401525867</v>
      </c>
      <c r="HQ56" s="116">
        <v>1.1893725931169388</v>
      </c>
      <c r="HR56" s="116">
        <v>1.1675051433141903</v>
      </c>
      <c r="HS56" s="42">
        <v>68</v>
      </c>
      <c r="HT56" s="117">
        <v>0.92527236728099738</v>
      </c>
      <c r="HU56" s="116">
        <v>1.189148558503297</v>
      </c>
      <c r="HV56" s="116">
        <v>1.1940449701762939</v>
      </c>
      <c r="HW56" s="116">
        <v>1.1345471113140491</v>
      </c>
      <c r="HX56" s="116">
        <v>1.0980221565121564</v>
      </c>
      <c r="HY56" s="42">
        <v>68</v>
      </c>
      <c r="HZ56" s="117">
        <v>1.4950207271011253</v>
      </c>
      <c r="IA56" s="116">
        <v>1.6097687355450627</v>
      </c>
      <c r="IB56" s="116">
        <v>1.5221900630747529</v>
      </c>
      <c r="IC56" s="116">
        <v>1.3560541166817719</v>
      </c>
      <c r="ID56" s="116">
        <v>1.4295988136506417</v>
      </c>
      <c r="IE56" s="42"/>
      <c r="IF56" s="32"/>
      <c r="IG56" s="32"/>
      <c r="IH56" s="32"/>
      <c r="II56" s="33"/>
      <c r="IJ56" s="42"/>
      <c r="IK56" s="32"/>
      <c r="IL56" s="32"/>
      <c r="IM56" s="32"/>
      <c r="IN56" s="32"/>
      <c r="IO56" s="33"/>
      <c r="IP56" s="42"/>
      <c r="IQ56" s="32"/>
      <c r="IR56" s="32"/>
      <c r="IS56" s="32"/>
      <c r="IT56" s="32"/>
      <c r="IU56" s="33"/>
      <c r="IW56">
        <v>1948</v>
      </c>
      <c r="IX56" s="63">
        <v>0.8173872909510782</v>
      </c>
      <c r="IY56" s="63">
        <v>0.69912099838256836</v>
      </c>
      <c r="IZ56" s="14">
        <v>0.3353334367275238</v>
      </c>
      <c r="JA56" s="13">
        <v>0.26991643192220127</v>
      </c>
      <c r="JB56" s="13">
        <v>0.4156552187855086</v>
      </c>
      <c r="JC56" s="13">
        <v>0.30562502145767212</v>
      </c>
      <c r="JD56" s="13">
        <v>9.9815405905246735E-2</v>
      </c>
      <c r="JE56" s="13">
        <v>7.173554324891819E-2</v>
      </c>
    </row>
    <row r="57" spans="1:265">
      <c r="A57" s="4">
        <v>1945</v>
      </c>
      <c r="B57" s="5"/>
      <c r="C57" s="5"/>
      <c r="D57" s="5"/>
      <c r="E57" s="12"/>
      <c r="F57" s="12"/>
      <c r="G57" s="12"/>
      <c r="H57" s="12"/>
      <c r="I57" s="12"/>
      <c r="J57" s="12"/>
      <c r="K57" s="7"/>
      <c r="L57">
        <v>1945</v>
      </c>
      <c r="M57" s="1"/>
      <c r="N57" s="1"/>
      <c r="O57" s="1"/>
      <c r="Q57" s="14"/>
      <c r="U57" s="1"/>
      <c r="V57" s="18"/>
      <c r="W57" s="18"/>
      <c r="X57" s="18"/>
      <c r="Y57" s="6"/>
      <c r="Z57" s="13"/>
      <c r="AA57" s="4">
        <v>1945</v>
      </c>
      <c r="AO57" s="13">
        <v>0.23256100714206696</v>
      </c>
      <c r="AP57" s="13">
        <v>0.45945405960083008</v>
      </c>
      <c r="AQ57" s="13">
        <v>0.30798494815826416</v>
      </c>
      <c r="AR57" s="13">
        <v>8.5256904363632202E-2</v>
      </c>
      <c r="AS57" s="13">
        <f t="shared" si="6"/>
        <v>0.22272804379463196</v>
      </c>
      <c r="AT57" s="13">
        <v>2.6277370750904083E-2</v>
      </c>
      <c r="AU57" s="215">
        <v>5132.3861421369393</v>
      </c>
      <c r="AV57" s="171">
        <f t="shared" si="7"/>
        <v>0.18933232338242265</v>
      </c>
      <c r="AW57" s="171">
        <f t="shared" si="8"/>
        <v>0.44657402280863129</v>
      </c>
      <c r="AX57" s="171">
        <v>0.35551840031072801</v>
      </c>
      <c r="AY57" s="171">
        <v>0.13939550722334026</v>
      </c>
      <c r="AZ57" s="171">
        <f t="shared" si="9"/>
        <v>0.21612289308738775</v>
      </c>
      <c r="BA57" s="216">
        <v>23535.755075309989</v>
      </c>
      <c r="BB57" s="215">
        <f>DataFigures!BA57*$BF$26</f>
        <v>19272.300114927737</v>
      </c>
      <c r="BC57" s="171">
        <f t="shared" si="10"/>
        <v>0.2663089569761084</v>
      </c>
      <c r="BD57" s="115"/>
      <c r="BJ57" s="4">
        <v>1945</v>
      </c>
      <c r="BK57" s="32"/>
      <c r="BL57" s="32"/>
      <c r="BM57" s="32"/>
      <c r="BN57" s="32"/>
      <c r="BO57" s="32"/>
      <c r="BP57" s="32"/>
      <c r="BQ57" s="32"/>
      <c r="BR57" s="32"/>
      <c r="BS57" s="33"/>
      <c r="BT57" s="38"/>
      <c r="BU57" s="30"/>
      <c r="BV57" s="30"/>
      <c r="BW57" s="30"/>
      <c r="BX57" s="30"/>
      <c r="BY57" s="30"/>
      <c r="BZ57" s="30"/>
      <c r="CA57" s="38"/>
      <c r="CB57" s="30"/>
      <c r="CC57" s="30"/>
      <c r="CD57" s="30"/>
      <c r="CE57" s="30"/>
      <c r="CF57" s="30"/>
      <c r="CG57" s="31"/>
      <c r="CH57" s="30"/>
      <c r="DF57" s="42"/>
      <c r="DG57" s="32"/>
      <c r="DH57" s="32"/>
      <c r="DI57" s="32"/>
      <c r="DJ57" s="32"/>
      <c r="DK57" s="32"/>
      <c r="DL57" s="32"/>
      <c r="DM57" s="33"/>
      <c r="DV57" s="42"/>
      <c r="DW57" s="32"/>
      <c r="DX57" s="32"/>
      <c r="DY57" s="32"/>
      <c r="DZ57" s="32"/>
      <c r="EA57" s="32"/>
      <c r="EB57" s="32"/>
      <c r="EC57" s="33"/>
      <c r="EL57" s="42"/>
      <c r="EM57" s="32"/>
      <c r="EN57" s="32"/>
      <c r="EO57" s="32"/>
      <c r="EP57" s="32"/>
      <c r="EQ57" s="32"/>
      <c r="ER57" s="32"/>
      <c r="ES57" s="33"/>
      <c r="ET57" s="42"/>
      <c r="EU57" s="32"/>
      <c r="EV57" s="32"/>
      <c r="EW57" s="32"/>
      <c r="EX57" s="32"/>
      <c r="EY57" s="32"/>
      <c r="EZ57" s="32"/>
      <c r="FA57" s="33"/>
      <c r="FB57" s="42"/>
      <c r="FC57" s="32"/>
      <c r="FD57" s="32"/>
      <c r="FE57" s="32"/>
      <c r="FF57" s="32"/>
      <c r="FG57" s="32"/>
      <c r="FH57" s="32"/>
      <c r="FI57" s="33"/>
      <c r="FK57" s="152">
        <v>1945</v>
      </c>
      <c r="FL57" s="42"/>
      <c r="FM57" s="32"/>
      <c r="FN57" s="32"/>
      <c r="FO57" s="42"/>
      <c r="FP57" s="32"/>
      <c r="FQ57" s="33"/>
      <c r="FR57" s="32"/>
      <c r="FS57" s="32"/>
      <c r="FT57" s="32"/>
      <c r="FU57" s="42"/>
      <c r="FV57" s="32"/>
      <c r="FW57" s="33"/>
      <c r="FX57" s="32"/>
      <c r="FY57" s="32"/>
      <c r="FZ57" s="33"/>
      <c r="GC57" s="42"/>
      <c r="GD57" s="32"/>
      <c r="GE57" s="32"/>
      <c r="GF57" s="32"/>
      <c r="GG57" s="32"/>
      <c r="GH57" s="32"/>
      <c r="GI57" s="32"/>
      <c r="GJ57" s="33"/>
      <c r="GK57" s="4">
        <v>1945</v>
      </c>
      <c r="GL57" s="152"/>
      <c r="GM57" s="32"/>
      <c r="GN57" s="32"/>
      <c r="GO57" s="32"/>
      <c r="GP57" s="33"/>
      <c r="GQ57" s="32">
        <v>69</v>
      </c>
      <c r="GR57" s="122">
        <v>2.5828990936279297</v>
      </c>
      <c r="GS57" s="117">
        <v>1.7957490682601929</v>
      </c>
      <c r="GT57" s="117">
        <v>1.5499312877655029</v>
      </c>
      <c r="GU57" s="123">
        <v>1.5408570766448975</v>
      </c>
      <c r="GV57" s="122">
        <v>2.0283132220595235</v>
      </c>
      <c r="GW57" s="117">
        <v>1.9442476433257858</v>
      </c>
      <c r="GX57" s="117">
        <v>1.5958608890639443</v>
      </c>
      <c r="GY57" s="123">
        <v>1.4945512402347496</v>
      </c>
      <c r="GZ57" s="122">
        <v>2.5756701399932496</v>
      </c>
      <c r="HA57" s="117">
        <v>2.3703057295077641</v>
      </c>
      <c r="HB57" s="117">
        <v>1.889900860486269</v>
      </c>
      <c r="HC57" s="123">
        <v>1.6635061199309145</v>
      </c>
      <c r="HD57" s="122">
        <v>1.162576441782496</v>
      </c>
      <c r="HE57" s="117">
        <v>1.0283504172030731</v>
      </c>
      <c r="HF57" s="117">
        <v>1.0492477855664213</v>
      </c>
      <c r="HG57" s="117">
        <v>1.1048678897037503</v>
      </c>
      <c r="HH57" s="42"/>
      <c r="HI57" s="32"/>
      <c r="HJ57" s="32"/>
      <c r="HK57" s="33"/>
      <c r="HM57" s="42">
        <v>69</v>
      </c>
      <c r="HN57" s="117">
        <v>1.0322104357097166</v>
      </c>
      <c r="HO57" s="116">
        <v>1.2592797067201265</v>
      </c>
      <c r="HP57" s="116">
        <v>1.2778628991002838</v>
      </c>
      <c r="HQ57" s="116">
        <v>1.1799213345776181</v>
      </c>
      <c r="HR57" s="116">
        <v>1.1556785344759981</v>
      </c>
      <c r="HS57" s="42">
        <v>69</v>
      </c>
      <c r="HT57" s="117">
        <v>0.91058360425072504</v>
      </c>
      <c r="HU57" s="116">
        <v>1.1729730501343993</v>
      </c>
      <c r="HV57" s="116">
        <v>1.1945810080714654</v>
      </c>
      <c r="HW57" s="116">
        <v>1.1302323084994459</v>
      </c>
      <c r="HX57" s="116">
        <v>1.0866614262576793</v>
      </c>
      <c r="HY57" s="42">
        <v>69</v>
      </c>
      <c r="HZ57" s="117">
        <v>1.4975602419172078</v>
      </c>
      <c r="IA57" s="116">
        <v>1.6093085704223291</v>
      </c>
      <c r="IB57" s="116">
        <v>1.5359686904845951</v>
      </c>
      <c r="IC57" s="116">
        <v>1.3297568800426611</v>
      </c>
      <c r="ID57" s="116">
        <v>1.4083792245443481</v>
      </c>
      <c r="IE57" s="42"/>
      <c r="IF57" s="32"/>
      <c r="IG57" s="32"/>
      <c r="IH57" s="32"/>
      <c r="II57" s="33"/>
      <c r="IJ57" s="42"/>
      <c r="IK57" s="32"/>
      <c r="IL57" s="32"/>
      <c r="IM57" s="32"/>
      <c r="IN57" s="32"/>
      <c r="IO57" s="33"/>
      <c r="IP57" s="42"/>
      <c r="IQ57" s="32"/>
      <c r="IR57" s="32"/>
      <c r="IS57" s="32"/>
      <c r="IT57" s="32"/>
      <c r="IU57" s="33"/>
      <c r="IW57">
        <v>1949</v>
      </c>
      <c r="IX57" s="63">
        <v>0.83342797374374178</v>
      </c>
      <c r="IY57" s="63">
        <v>0.71516168117523193</v>
      </c>
      <c r="IZ57" s="14">
        <v>0.33676746487617493</v>
      </c>
      <c r="JA57" s="13">
        <v>0.29807113551169495</v>
      </c>
      <c r="JB57" s="13">
        <v>0.44030781907389971</v>
      </c>
      <c r="JC57" s="13">
        <v>0.33027762174606323</v>
      </c>
      <c r="JD57" s="13">
        <v>0.10362425446510315</v>
      </c>
      <c r="JE57" s="13">
        <v>7.081972880710935E-2</v>
      </c>
    </row>
    <row r="58" spans="1:265">
      <c r="A58" s="4">
        <v>1946</v>
      </c>
      <c r="B58" s="5"/>
      <c r="C58" s="5"/>
      <c r="D58" s="5"/>
      <c r="E58" s="12"/>
      <c r="F58" s="12"/>
      <c r="G58" s="12"/>
      <c r="H58" s="12"/>
      <c r="I58" s="12"/>
      <c r="J58" s="12"/>
      <c r="K58" s="7"/>
      <c r="L58">
        <v>1946</v>
      </c>
      <c r="M58" s="1"/>
      <c r="N58" s="1"/>
      <c r="O58" s="1"/>
      <c r="Q58" s="14"/>
      <c r="U58" s="1"/>
      <c r="V58" s="18"/>
      <c r="W58" s="18"/>
      <c r="X58" s="18"/>
      <c r="Y58" s="6"/>
      <c r="Z58" s="13"/>
      <c r="AA58" s="4">
        <v>1946</v>
      </c>
      <c r="AO58" s="13">
        <v>0.21578499674797058</v>
      </c>
      <c r="AP58" s="13">
        <v>0.44258418679237366</v>
      </c>
      <c r="AQ58" s="13">
        <v>0.34163081645965576</v>
      </c>
      <c r="AR58" s="13">
        <v>0.10509222745895386</v>
      </c>
      <c r="AS58" s="13">
        <f t="shared" si="6"/>
        <v>0.2365385890007019</v>
      </c>
      <c r="AT58" s="13">
        <v>3.5337042063474655E-2</v>
      </c>
      <c r="AU58" s="215">
        <v>6767.3854019162873</v>
      </c>
      <c r="AV58" s="171">
        <f t="shared" si="7"/>
        <v>0.18384544038220096</v>
      </c>
      <c r="AW58" s="171">
        <f t="shared" si="8"/>
        <v>0.43363223151639613</v>
      </c>
      <c r="AX58" s="171">
        <v>0.36931919040409894</v>
      </c>
      <c r="AY58" s="171">
        <v>0.13877556873500857</v>
      </c>
      <c r="AZ58" s="171">
        <f t="shared" si="9"/>
        <v>0.23054362166909037</v>
      </c>
      <c r="BA58" s="216">
        <v>20574.230719278243</v>
      </c>
      <c r="BB58" s="215">
        <f>DataFigures!BA58*$BF$26</f>
        <v>16847.249972942427</v>
      </c>
      <c r="BC58" s="171">
        <f t="shared" si="10"/>
        <v>0.40169080489605519</v>
      </c>
      <c r="BD58" s="115"/>
      <c r="BJ58" s="4">
        <v>1946</v>
      </c>
      <c r="BK58" s="32"/>
      <c r="BL58" s="32"/>
      <c r="BM58" s="32"/>
      <c r="BN58" s="32"/>
      <c r="BO58" s="32"/>
      <c r="BP58" s="32"/>
      <c r="BQ58" s="32"/>
      <c r="BR58" s="32"/>
      <c r="BS58" s="33"/>
      <c r="BT58" s="38"/>
      <c r="BU58" s="30"/>
      <c r="BV58" s="30"/>
      <c r="BW58" s="30"/>
      <c r="BX58" s="30"/>
      <c r="BY58" s="30"/>
      <c r="BZ58" s="30"/>
      <c r="CA58" s="38"/>
      <c r="CB58" s="30"/>
      <c r="CC58" s="30"/>
      <c r="CD58" s="30"/>
      <c r="CE58" s="30"/>
      <c r="CF58" s="30"/>
      <c r="CG58" s="31"/>
      <c r="CH58" s="30"/>
      <c r="DF58" s="42"/>
      <c r="DG58" s="32"/>
      <c r="DH58" s="32"/>
      <c r="DI58" s="32"/>
      <c r="DJ58" s="32"/>
      <c r="DK58" s="32"/>
      <c r="DL58" s="32"/>
      <c r="DM58" s="33"/>
      <c r="DV58" s="42"/>
      <c r="DW58" s="32"/>
      <c r="DX58" s="32"/>
      <c r="DY58" s="32"/>
      <c r="DZ58" s="32"/>
      <c r="EA58" s="32"/>
      <c r="EB58" s="32"/>
      <c r="EC58" s="33"/>
      <c r="EL58" s="42"/>
      <c r="EM58" s="32"/>
      <c r="EN58" s="32"/>
      <c r="EO58" s="32"/>
      <c r="EP58" s="32"/>
      <c r="EQ58" s="32"/>
      <c r="ER58" s="32"/>
      <c r="ES58" s="33"/>
      <c r="ET58" s="42"/>
      <c r="EU58" s="32"/>
      <c r="EV58" s="32"/>
      <c r="EW58" s="32"/>
      <c r="EX58" s="32"/>
      <c r="EY58" s="32"/>
      <c r="EZ58" s="32"/>
      <c r="FA58" s="33"/>
      <c r="FB58" s="42"/>
      <c r="FC58" s="32"/>
      <c r="FD58" s="32"/>
      <c r="FE58" s="32"/>
      <c r="FF58" s="32"/>
      <c r="FG58" s="32"/>
      <c r="FH58" s="32"/>
      <c r="FI58" s="33"/>
      <c r="FK58" s="152">
        <v>1946</v>
      </c>
      <c r="FL58" s="42"/>
      <c r="FM58" s="32"/>
      <c r="FN58" s="32"/>
      <c r="FO58" s="42"/>
      <c r="FP58" s="32"/>
      <c r="FQ58" s="33"/>
      <c r="FR58" s="32"/>
      <c r="FS58" s="32"/>
      <c r="FT58" s="32"/>
      <c r="FU58" s="42"/>
      <c r="FV58" s="32"/>
      <c r="FW58" s="33"/>
      <c r="FX58" s="32"/>
      <c r="FY58" s="32"/>
      <c r="FZ58" s="33"/>
      <c r="GC58" s="42"/>
      <c r="GD58" s="32"/>
      <c r="GE58" s="32"/>
      <c r="GF58" s="32"/>
      <c r="GG58" s="32"/>
      <c r="GH58" s="32"/>
      <c r="GI58" s="32"/>
      <c r="GJ58" s="33"/>
      <c r="GK58" s="4">
        <v>1946</v>
      </c>
      <c r="GL58" s="152"/>
      <c r="GM58" s="32"/>
      <c r="GN58" s="32"/>
      <c r="GO58" s="32"/>
      <c r="GP58" s="33"/>
      <c r="GQ58" s="32">
        <v>70</v>
      </c>
      <c r="GR58" s="122">
        <v>1.8005207777023315</v>
      </c>
      <c r="GS58" s="117">
        <v>1.8518131971359253</v>
      </c>
      <c r="GT58" s="117">
        <v>1.5286179780960083</v>
      </c>
      <c r="GU58" s="123">
        <v>1.4613391160964966</v>
      </c>
      <c r="GV58" s="122">
        <v>2.0100492307430806</v>
      </c>
      <c r="GW58" s="117">
        <v>1.9236625485906853</v>
      </c>
      <c r="GX58" s="117">
        <v>1.585972842465188</v>
      </c>
      <c r="GY58" s="123">
        <v>1.4940807940952738</v>
      </c>
      <c r="GZ58" s="122">
        <v>2.4911779724766436</v>
      </c>
      <c r="HA58" s="117">
        <v>2.3189023727196574</v>
      </c>
      <c r="HB58" s="117">
        <v>1.8679080515280215</v>
      </c>
      <c r="HC58" s="123">
        <v>1.665556834496507</v>
      </c>
      <c r="HD58" s="122">
        <v>1.2235634913517786</v>
      </c>
      <c r="HE58" s="117">
        <v>1.0331235390435198</v>
      </c>
      <c r="HF58" s="117">
        <v>1.0474490511318351</v>
      </c>
      <c r="HG58" s="117">
        <v>1.1020615221828092</v>
      </c>
      <c r="HH58" s="42"/>
      <c r="HI58" s="32"/>
      <c r="HJ58" s="32"/>
      <c r="HK58" s="33"/>
      <c r="HM58" s="42">
        <v>70</v>
      </c>
      <c r="HN58" s="117">
        <v>1.0181982759733814</v>
      </c>
      <c r="HO58" s="116">
        <v>1.2382536695852107</v>
      </c>
      <c r="HP58" s="116">
        <v>1.2825349643723432</v>
      </c>
      <c r="HQ58" s="116">
        <v>1.1719514978491954</v>
      </c>
      <c r="HR58" s="116">
        <v>1.1385459547717691</v>
      </c>
      <c r="HS58" s="42">
        <v>70</v>
      </c>
      <c r="HT58" s="117">
        <v>0.8897198657714509</v>
      </c>
      <c r="HU58" s="116">
        <v>1.1497566652319693</v>
      </c>
      <c r="HV58" s="116">
        <v>1.1943948034913994</v>
      </c>
      <c r="HW58" s="116">
        <v>1.1260356372849096</v>
      </c>
      <c r="HX58" s="116">
        <v>1.0733443435702603</v>
      </c>
      <c r="HY58" s="42">
        <v>70</v>
      </c>
      <c r="HZ58" s="117">
        <v>1.5070141204687704</v>
      </c>
      <c r="IA58" s="116">
        <v>1.6050006229599345</v>
      </c>
      <c r="IB58" s="116">
        <v>1.5571062821833086</v>
      </c>
      <c r="IC58" s="116">
        <v>1.3102089840823665</v>
      </c>
      <c r="ID58" s="116">
        <v>1.388830599554987</v>
      </c>
      <c r="IE58" s="42"/>
      <c r="IF58" s="32"/>
      <c r="IG58" s="32"/>
      <c r="IH58" s="32"/>
      <c r="II58" s="33"/>
      <c r="IJ58" s="42"/>
      <c r="IK58" s="32"/>
      <c r="IL58" s="32"/>
      <c r="IM58" s="32"/>
      <c r="IN58" s="32"/>
      <c r="IO58" s="33"/>
      <c r="IP58" s="42"/>
      <c r="IQ58" s="32"/>
      <c r="IR58" s="32"/>
      <c r="IS58" s="32"/>
      <c r="IT58" s="32"/>
      <c r="IU58" s="33"/>
      <c r="IW58">
        <v>1950</v>
      </c>
      <c r="IX58" s="63">
        <v>0.84067762708312777</v>
      </c>
      <c r="IY58" s="63">
        <v>0.72241133451461792</v>
      </c>
      <c r="IZ58" s="14">
        <v>0.33639621734619141</v>
      </c>
      <c r="JA58" s="13">
        <v>0.29636576089036287</v>
      </c>
      <c r="JB58" s="13">
        <v>0.44336622280429216</v>
      </c>
      <c r="JC58" s="13">
        <v>0.33333602547645569</v>
      </c>
      <c r="JD58" s="13">
        <v>0.10437876731157303</v>
      </c>
      <c r="JE58" s="13">
        <v>6.9837665520150374E-2</v>
      </c>
    </row>
    <row r="59" spans="1:265">
      <c r="A59" s="4">
        <v>1947</v>
      </c>
      <c r="B59" s="5"/>
      <c r="C59" s="5"/>
      <c r="D59" s="5"/>
      <c r="E59" s="12"/>
      <c r="F59" s="12"/>
      <c r="G59" s="12"/>
      <c r="H59" s="12"/>
      <c r="I59" s="12"/>
      <c r="J59" s="12"/>
      <c r="K59" s="7"/>
      <c r="L59">
        <v>1947</v>
      </c>
      <c r="M59" s="1"/>
      <c r="N59" s="1"/>
      <c r="O59" s="1"/>
      <c r="Q59" s="14"/>
      <c r="U59" s="1"/>
      <c r="V59" s="18"/>
      <c r="W59" s="18"/>
      <c r="X59" s="18"/>
      <c r="Y59" s="6"/>
      <c r="Z59" s="13"/>
      <c r="AA59" s="4">
        <v>1947</v>
      </c>
      <c r="AO59" s="13">
        <v>0.20927420258522034</v>
      </c>
      <c r="AP59" s="13">
        <v>0.43770319223403931</v>
      </c>
      <c r="AQ59" s="13">
        <v>0.35302260518074036</v>
      </c>
      <c r="AR59" s="13">
        <v>0.10786101222038269</v>
      </c>
      <c r="AS59" s="13">
        <f t="shared" si="6"/>
        <v>0.24516159296035767</v>
      </c>
      <c r="AT59" s="13">
        <v>3.6412421613931656E-2</v>
      </c>
      <c r="AU59" s="215">
        <v>6718.9891448756625</v>
      </c>
      <c r="AV59" s="171">
        <f t="shared" si="7"/>
        <v>0.18535087878110088</v>
      </c>
      <c r="AW59" s="171">
        <f t="shared" si="8"/>
        <v>0.43718307624209779</v>
      </c>
      <c r="AX59" s="171">
        <v>0.36409365380894587</v>
      </c>
      <c r="AY59" s="171">
        <v>0.14050817989185405</v>
      </c>
      <c r="AZ59" s="171">
        <f t="shared" si="9"/>
        <v>0.22358547391709183</v>
      </c>
      <c r="BA59" s="216">
        <v>19925.884315381187</v>
      </c>
      <c r="BB59" s="215">
        <f>DataFigures!BA59*$BF$26</f>
        <v>16316.350223418516</v>
      </c>
      <c r="BC59" s="171">
        <f t="shared" si="10"/>
        <v>0.4117948593204403</v>
      </c>
      <c r="BD59" s="115"/>
      <c r="BJ59" s="4">
        <v>1947</v>
      </c>
      <c r="BK59" s="32"/>
      <c r="BL59" s="32"/>
      <c r="BM59" s="32"/>
      <c r="BN59" s="32"/>
      <c r="BO59" s="32"/>
      <c r="BP59" s="32"/>
      <c r="BQ59" s="32"/>
      <c r="BR59" s="32"/>
      <c r="BS59" s="33"/>
      <c r="BT59" s="38"/>
      <c r="BU59" s="30"/>
      <c r="BV59" s="30"/>
      <c r="BW59" s="30"/>
      <c r="BX59" s="30"/>
      <c r="BY59" s="30"/>
      <c r="BZ59" s="30"/>
      <c r="CA59" s="38"/>
      <c r="CB59" s="30"/>
      <c r="CC59" s="30"/>
      <c r="CD59" s="30"/>
      <c r="CE59" s="30"/>
      <c r="CF59" s="30"/>
      <c r="CG59" s="31"/>
      <c r="CH59" s="30"/>
      <c r="DF59" s="42"/>
      <c r="DG59" s="32"/>
      <c r="DH59" s="32"/>
      <c r="DI59" s="32"/>
      <c r="DJ59" s="32"/>
      <c r="DK59" s="32"/>
      <c r="DL59" s="32"/>
      <c r="DM59" s="33"/>
      <c r="DV59" s="42"/>
      <c r="DW59" s="32"/>
      <c r="DX59" s="32"/>
      <c r="DY59" s="32"/>
      <c r="DZ59" s="32"/>
      <c r="EA59" s="32"/>
      <c r="EB59" s="32"/>
      <c r="EC59" s="33"/>
      <c r="EL59" s="42"/>
      <c r="EM59" s="32"/>
      <c r="EN59" s="32"/>
      <c r="EO59" s="32"/>
      <c r="EP59" s="32"/>
      <c r="EQ59" s="32"/>
      <c r="ER59" s="32"/>
      <c r="ES59" s="33"/>
      <c r="ET59" s="42"/>
      <c r="EU59" s="32"/>
      <c r="EV59" s="32"/>
      <c r="EW59" s="32"/>
      <c r="EX59" s="32"/>
      <c r="EY59" s="32"/>
      <c r="EZ59" s="32"/>
      <c r="FA59" s="33"/>
      <c r="FB59" s="42"/>
      <c r="FC59" s="32"/>
      <c r="FD59" s="32"/>
      <c r="FE59" s="32"/>
      <c r="FF59" s="32"/>
      <c r="FG59" s="32"/>
      <c r="FH59" s="32"/>
      <c r="FI59" s="33"/>
      <c r="FK59" s="152">
        <v>1947</v>
      </c>
      <c r="FL59" s="42"/>
      <c r="FM59" s="32"/>
      <c r="FN59" s="32"/>
      <c r="FO59" s="42"/>
      <c r="FP59" s="32"/>
      <c r="FQ59" s="33"/>
      <c r="FR59" s="32"/>
      <c r="FS59" s="32"/>
      <c r="FT59" s="32"/>
      <c r="FU59" s="42"/>
      <c r="FV59" s="32"/>
      <c r="FW59" s="33"/>
      <c r="FX59" s="32"/>
      <c r="FY59" s="32"/>
      <c r="FZ59" s="33"/>
      <c r="GC59" s="42"/>
      <c r="GD59" s="32"/>
      <c r="GE59" s="32"/>
      <c r="GF59" s="32"/>
      <c r="GG59" s="32"/>
      <c r="GH59" s="32"/>
      <c r="GI59" s="32"/>
      <c r="GJ59" s="33"/>
      <c r="GK59" s="4">
        <v>1947</v>
      </c>
      <c r="GL59" s="152"/>
      <c r="GM59" s="32"/>
      <c r="GN59" s="32"/>
      <c r="GO59" s="32"/>
      <c r="GP59" s="33"/>
      <c r="GQ59" s="32">
        <v>71</v>
      </c>
      <c r="GR59" s="122">
        <v>1.6071511507034302</v>
      </c>
      <c r="GS59" s="117">
        <v>1.8887032270431519</v>
      </c>
      <c r="GT59" s="117">
        <v>1.5934700965881348</v>
      </c>
      <c r="GU59" s="123">
        <v>1.439867377281189</v>
      </c>
      <c r="GV59" s="122">
        <v>2.0053701363952805</v>
      </c>
      <c r="GW59" s="117">
        <v>1.8990891865389377</v>
      </c>
      <c r="GX59" s="117">
        <v>1.5772602332054366</v>
      </c>
      <c r="GY59" s="123">
        <v>1.4965304068398118</v>
      </c>
      <c r="GZ59" s="122">
        <v>2.4211982637206289</v>
      </c>
      <c r="HA59" s="117">
        <v>2.27519561373476</v>
      </c>
      <c r="HB59" s="117">
        <v>1.8494072260938952</v>
      </c>
      <c r="HC59" s="123">
        <v>1.6676424137779213</v>
      </c>
      <c r="HD59" s="122">
        <v>1.2838697768855376</v>
      </c>
      <c r="HE59" s="117">
        <v>1.0370224990669628</v>
      </c>
      <c r="HF59" s="117">
        <v>1.0425578679102383</v>
      </c>
      <c r="HG59" s="117">
        <v>1.0988260905326568</v>
      </c>
      <c r="HH59" s="42"/>
      <c r="HI59" s="32"/>
      <c r="HJ59" s="32"/>
      <c r="HK59" s="33"/>
      <c r="HM59" s="42">
        <v>71</v>
      </c>
      <c r="HN59" s="117">
        <v>1.0080105917132189</v>
      </c>
      <c r="HO59" s="116">
        <v>1.2112315438617438</v>
      </c>
      <c r="HP59" s="116">
        <v>1.286802416385892</v>
      </c>
      <c r="HQ59" s="116">
        <v>1.1655469863950223</v>
      </c>
      <c r="HR59" s="116">
        <v>1.1197450107919082</v>
      </c>
      <c r="HS59" s="42">
        <v>71</v>
      </c>
      <c r="HT59" s="117">
        <v>0.87750641367505444</v>
      </c>
      <c r="HU59" s="116">
        <v>1.1257700242293911</v>
      </c>
      <c r="HV59" s="116">
        <v>1.1932763482120607</v>
      </c>
      <c r="HW59" s="116">
        <v>1.1237033421534335</v>
      </c>
      <c r="HX59" s="116">
        <v>1.0586928065193533</v>
      </c>
      <c r="HY59" s="42">
        <v>71</v>
      </c>
      <c r="HZ59" s="117">
        <v>1.5163987727133041</v>
      </c>
      <c r="IA59" s="116">
        <v>1.5983781881582744</v>
      </c>
      <c r="IB59" s="116">
        <v>1.5753979593203495</v>
      </c>
      <c r="IC59" s="116">
        <v>1.2928604389230298</v>
      </c>
      <c r="ID59" s="116">
        <v>1.3678776692726122</v>
      </c>
      <c r="IE59" s="42"/>
      <c r="IF59" s="32"/>
      <c r="IG59" s="32"/>
      <c r="IH59" s="32"/>
      <c r="II59" s="33"/>
      <c r="IJ59" s="42"/>
      <c r="IK59" s="32"/>
      <c r="IL59" s="32"/>
      <c r="IM59" s="32"/>
      <c r="IN59" s="32"/>
      <c r="IO59" s="33"/>
      <c r="IP59" s="42"/>
      <c r="IQ59" s="32"/>
      <c r="IR59" s="32"/>
      <c r="IS59" s="32"/>
      <c r="IT59" s="32"/>
      <c r="IU59" s="33"/>
      <c r="IW59">
        <v>1951</v>
      </c>
      <c r="IX59" s="63">
        <v>0.81760550355560091</v>
      </c>
      <c r="IY59" s="63">
        <v>0.69933921098709106</v>
      </c>
      <c r="IZ59" s="14">
        <v>0.34570753574371338</v>
      </c>
      <c r="JA59" s="13">
        <v>0.29485485179837678</v>
      </c>
      <c r="JB59" s="13">
        <v>0.43702908677409502</v>
      </c>
      <c r="JC59" s="13">
        <v>0.32699888944625854</v>
      </c>
      <c r="JD59" s="13">
        <v>0.10797514766454697</v>
      </c>
      <c r="JE59" s="13">
        <v>7.1237647569668675E-2</v>
      </c>
    </row>
    <row r="60" spans="1:265">
      <c r="A60" s="4">
        <v>1948</v>
      </c>
      <c r="B60" s="5"/>
      <c r="C60" s="5"/>
      <c r="D60" s="5"/>
      <c r="E60" s="12"/>
      <c r="F60" s="12"/>
      <c r="G60" s="12"/>
      <c r="H60" s="12"/>
      <c r="I60" s="12"/>
      <c r="J60" s="12"/>
      <c r="K60" s="7"/>
      <c r="L60">
        <v>1948</v>
      </c>
      <c r="M60" s="1"/>
      <c r="N60" s="1"/>
      <c r="O60" s="1"/>
      <c r="Q60" s="14"/>
      <c r="U60" s="1"/>
      <c r="V60" s="18"/>
      <c r="W60" s="18"/>
      <c r="X60" s="18"/>
      <c r="Y60" s="6"/>
      <c r="Z60" s="13"/>
      <c r="AA60" s="4">
        <v>1948</v>
      </c>
      <c r="AO60" s="13">
        <v>0.21459938585758209</v>
      </c>
      <c r="AP60" s="13">
        <v>0.45006716251373291</v>
      </c>
      <c r="AQ60" s="13">
        <v>0.3353334367275238</v>
      </c>
      <c r="AR60" s="13">
        <v>9.9815405905246735E-2</v>
      </c>
      <c r="AS60" s="13">
        <f t="shared" si="6"/>
        <v>0.23551803082227707</v>
      </c>
      <c r="AT60" s="13">
        <v>3.3009488135576248E-2</v>
      </c>
      <c r="AU60" s="215">
        <v>7575.5362876832069</v>
      </c>
      <c r="AV60" s="171">
        <f t="shared" si="7"/>
        <v>0.18443401471883733</v>
      </c>
      <c r="AW60" s="171">
        <f t="shared" si="8"/>
        <v>0.43502048897047446</v>
      </c>
      <c r="AX60" s="171">
        <v>0.38252232810140269</v>
      </c>
      <c r="AY60" s="171">
        <v>0.1528465436632708</v>
      </c>
      <c r="AZ60" s="171">
        <f t="shared" si="9"/>
        <v>0.22967578443813189</v>
      </c>
      <c r="BA60" s="216">
        <v>20857.383330198536</v>
      </c>
      <c r="BB60" s="215">
        <f>DataFigures!BA60*$BF$26</f>
        <v>17079.110054699733</v>
      </c>
      <c r="BC60" s="171">
        <f t="shared" si="10"/>
        <v>0.44355568079489094</v>
      </c>
      <c r="BD60" s="115"/>
      <c r="BJ60" s="4">
        <v>1948</v>
      </c>
      <c r="BK60" s="32"/>
      <c r="BL60" s="32"/>
      <c r="BM60" s="32"/>
      <c r="BN60" s="32"/>
      <c r="BO60" s="32"/>
      <c r="BP60" s="32"/>
      <c r="BQ60" s="32"/>
      <c r="BR60" s="32"/>
      <c r="BS60" s="33"/>
      <c r="BT60" s="38"/>
      <c r="BU60" s="30"/>
      <c r="BV60" s="30"/>
      <c r="BW60" s="30"/>
      <c r="BX60" s="30"/>
      <c r="BY60" s="30"/>
      <c r="BZ60" s="30"/>
      <c r="CA60" s="38"/>
      <c r="CB60" s="30"/>
      <c r="CC60" s="30"/>
      <c r="CD60" s="30"/>
      <c r="CE60" s="30"/>
      <c r="CF60" s="30"/>
      <c r="CG60" s="31"/>
      <c r="CH60" s="30"/>
      <c r="DF60" s="42"/>
      <c r="DG60" s="32"/>
      <c r="DH60" s="32"/>
      <c r="DI60" s="32"/>
      <c r="DJ60" s="32"/>
      <c r="DK60" s="32"/>
      <c r="DL60" s="32"/>
      <c r="DM60" s="33"/>
      <c r="DV60" s="42"/>
      <c r="DW60" s="32"/>
      <c r="DX60" s="32"/>
      <c r="DY60" s="32"/>
      <c r="DZ60" s="32"/>
      <c r="EA60" s="32"/>
      <c r="EB60" s="32"/>
      <c r="EC60" s="33"/>
      <c r="EL60" s="42"/>
      <c r="EM60" s="32"/>
      <c r="EN60" s="32"/>
      <c r="EO60" s="32"/>
      <c r="EP60" s="32"/>
      <c r="EQ60" s="32"/>
      <c r="ER60" s="32"/>
      <c r="ES60" s="33"/>
      <c r="ET60" s="42"/>
      <c r="EU60" s="32"/>
      <c r="EV60" s="32"/>
      <c r="EW60" s="32"/>
      <c r="EX60" s="32"/>
      <c r="EY60" s="32"/>
      <c r="EZ60" s="32"/>
      <c r="FA60" s="33"/>
      <c r="FB60" s="42"/>
      <c r="FC60" s="32"/>
      <c r="FD60" s="32"/>
      <c r="FE60" s="32"/>
      <c r="FF60" s="32"/>
      <c r="FG60" s="32"/>
      <c r="FH60" s="32"/>
      <c r="FI60" s="33"/>
      <c r="FK60" s="152">
        <v>1948</v>
      </c>
      <c r="FL60" s="42"/>
      <c r="FM60" s="32"/>
      <c r="FN60" s="32"/>
      <c r="FO60" s="42"/>
      <c r="FP60" s="32"/>
      <c r="FQ60" s="33"/>
      <c r="FR60" s="32"/>
      <c r="FS60" s="32"/>
      <c r="FT60" s="32"/>
      <c r="FU60" s="42"/>
      <c r="FV60" s="32"/>
      <c r="FW60" s="33"/>
      <c r="FX60" s="32"/>
      <c r="FY60" s="32"/>
      <c r="FZ60" s="33"/>
      <c r="GC60" s="42"/>
      <c r="GD60" s="32"/>
      <c r="GE60" s="32"/>
      <c r="GF60" s="32"/>
      <c r="GG60" s="32"/>
      <c r="GH60" s="32"/>
      <c r="GI60" s="32"/>
      <c r="GJ60" s="33"/>
      <c r="GK60" s="4">
        <v>1948</v>
      </c>
      <c r="GL60" s="152"/>
      <c r="GM60" s="32"/>
      <c r="GN60" s="32"/>
      <c r="GO60" s="32"/>
      <c r="GP60" s="33"/>
      <c r="GQ60" s="32">
        <v>72</v>
      </c>
      <c r="GR60" s="122">
        <v>1.8828986883163452</v>
      </c>
      <c r="GS60" s="117">
        <v>1.8581783771514893</v>
      </c>
      <c r="GT60" s="117">
        <v>1.5661424398422241</v>
      </c>
      <c r="GU60" s="123">
        <v>1.5303577184677124</v>
      </c>
      <c r="GV60" s="122">
        <v>1.9854349345938305</v>
      </c>
      <c r="GW60" s="117">
        <v>1.8721789534113418</v>
      </c>
      <c r="GX60" s="117">
        <v>1.5668293465326708</v>
      </c>
      <c r="GY60" s="123">
        <v>1.4996348499545757</v>
      </c>
      <c r="GZ60" s="122">
        <v>2.3532667021750235</v>
      </c>
      <c r="HA60" s="117">
        <v>2.2398225736620931</v>
      </c>
      <c r="HB60" s="117">
        <v>1.832983539323076</v>
      </c>
      <c r="HC60" s="123">
        <v>1.6689251560391312</v>
      </c>
      <c r="HD60" s="122">
        <v>1.3395724247195262</v>
      </c>
      <c r="HE60" s="117">
        <v>1.0429222227796733</v>
      </c>
      <c r="HF60" s="117">
        <v>1.0357857999143183</v>
      </c>
      <c r="HG60" s="117">
        <v>1.0948322564186699</v>
      </c>
      <c r="HH60" s="42"/>
      <c r="HI60" s="32"/>
      <c r="HJ60" s="32"/>
      <c r="HK60" s="33"/>
      <c r="HM60" s="42">
        <v>72</v>
      </c>
      <c r="HN60" s="117">
        <v>0.99750392707191893</v>
      </c>
      <c r="HO60" s="116">
        <v>1.1849283459566542</v>
      </c>
      <c r="HP60" s="116">
        <v>1.2891383702927059</v>
      </c>
      <c r="HQ60" s="116">
        <v>1.1612589384600127</v>
      </c>
      <c r="HR60" s="116">
        <v>1.1007471789530343</v>
      </c>
      <c r="HS60" s="42">
        <v>72</v>
      </c>
      <c r="HT60" s="117">
        <v>0.86348526209828158</v>
      </c>
      <c r="HU60" s="116">
        <v>1.1091615653999363</v>
      </c>
      <c r="HV60" s="116">
        <v>1.1913945970883404</v>
      </c>
      <c r="HW60" s="116">
        <v>1.1216300448232936</v>
      </c>
      <c r="HX60" s="116">
        <v>1.0411061228149567</v>
      </c>
      <c r="HY60" s="42">
        <v>72</v>
      </c>
      <c r="HZ60" s="117">
        <v>1.5219966827172582</v>
      </c>
      <c r="IA60" s="116">
        <v>1.5922095851940083</v>
      </c>
      <c r="IB60" s="116">
        <v>1.5906516482658821</v>
      </c>
      <c r="IC60" s="116">
        <v>1.281914310236715</v>
      </c>
      <c r="ID60" s="116">
        <v>1.3403058041906288</v>
      </c>
      <c r="IE60" s="42"/>
      <c r="IF60" s="32"/>
      <c r="IG60" s="32"/>
      <c r="IH60" s="32"/>
      <c r="II60" s="33"/>
      <c r="IJ60" s="42"/>
      <c r="IK60" s="32"/>
      <c r="IL60" s="32"/>
      <c r="IM60" s="32"/>
      <c r="IN60" s="32"/>
      <c r="IO60" s="33"/>
      <c r="IP60" s="42"/>
      <c r="IQ60" s="32"/>
      <c r="IR60" s="32"/>
      <c r="IS60" s="32"/>
      <c r="IT60" s="32"/>
      <c r="IU60" s="33"/>
      <c r="IW60">
        <v>1952</v>
      </c>
      <c r="IX60" s="63">
        <v>0.84152150964385775</v>
      </c>
      <c r="IY60" s="63">
        <v>0.7232552170753479</v>
      </c>
      <c r="IZ60" s="14">
        <v>0.35169312357902527</v>
      </c>
      <c r="JA60" s="13">
        <v>0.2748548870798338</v>
      </c>
      <c r="JB60" s="13">
        <v>0.43042548817942949</v>
      </c>
      <c r="JC60" s="13">
        <v>0.32039529085159302</v>
      </c>
      <c r="JD60" s="13">
        <v>0.11072144657373428</v>
      </c>
      <c r="JE60" s="13">
        <v>6.7982580711356405E-2</v>
      </c>
    </row>
    <row r="61" spans="1:265">
      <c r="A61" s="4">
        <v>1949</v>
      </c>
      <c r="B61" s="5">
        <v>9.9267268187684969</v>
      </c>
      <c r="C61" s="5">
        <v>1.9120994379398741</v>
      </c>
      <c r="D61" s="57">
        <f>C61/B61</f>
        <v>0.19262134164150271</v>
      </c>
      <c r="E61" s="12">
        <v>0.14275926184610688</v>
      </c>
      <c r="F61" s="12">
        <v>1.3284677562828031E-2</v>
      </c>
      <c r="G61" s="12">
        <v>2.5473234040723054E-2</v>
      </c>
      <c r="H61" s="12">
        <v>1.1097270643785163E-2</v>
      </c>
      <c r="I61" s="12">
        <v>7.0516698281301307E-4</v>
      </c>
      <c r="J61" s="57">
        <v>1.0392103660972148E-2</v>
      </c>
      <c r="K61" s="58">
        <f>D61-E61-F61-G61-H61</f>
        <v>6.8975480595895311E-6</v>
      </c>
      <c r="L61">
        <v>1949</v>
      </c>
      <c r="M61" s="1"/>
      <c r="N61" s="1"/>
      <c r="O61" s="1"/>
      <c r="Q61" s="14"/>
      <c r="U61" s="1"/>
      <c r="V61" s="18"/>
      <c r="W61" s="18"/>
      <c r="X61" s="18"/>
      <c r="Y61" s="6"/>
      <c r="Z61" s="13"/>
      <c r="AA61" s="4">
        <v>1949</v>
      </c>
      <c r="AO61" s="13">
        <v>0.2151123434305191</v>
      </c>
      <c r="AP61" s="13">
        <v>0.44812017679214478</v>
      </c>
      <c r="AQ61" s="13">
        <v>0.33676746487617493</v>
      </c>
      <c r="AR61" s="13">
        <v>0.10362425446510315</v>
      </c>
      <c r="AS61" s="13">
        <f t="shared" si="6"/>
        <v>0.23314321041107178</v>
      </c>
      <c r="AT61" s="13">
        <v>3.585679829120636E-2</v>
      </c>
      <c r="AU61" s="215">
        <v>8127.1637961342649</v>
      </c>
      <c r="AV61" s="171">
        <f t="shared" si="7"/>
        <v>0.1879982315716052</v>
      </c>
      <c r="AW61" s="171">
        <f t="shared" si="8"/>
        <v>0.44342732954406155</v>
      </c>
      <c r="AX61" s="171">
        <v>0.37746604497680114</v>
      </c>
      <c r="AY61" s="171">
        <v>0.1471927496088207</v>
      </c>
      <c r="AZ61" s="171">
        <f t="shared" si="9"/>
        <v>0.23027329536798044</v>
      </c>
      <c r="BA61" s="216">
        <v>20199.571071316281</v>
      </c>
      <c r="BB61" s="215">
        <f>DataFigures!BA61*$BF$26</f>
        <v>16540.45917088948</v>
      </c>
      <c r="BC61" s="171">
        <f t="shared" si="10"/>
        <v>0.49135055515494608</v>
      </c>
      <c r="BD61" s="115"/>
      <c r="BJ61" s="4">
        <v>1949</v>
      </c>
      <c r="BK61" s="32"/>
      <c r="BL61" s="32"/>
      <c r="BM61" s="32"/>
      <c r="BN61" s="32"/>
      <c r="BO61" s="32"/>
      <c r="BP61" s="32"/>
      <c r="BQ61" s="32"/>
      <c r="BR61" s="32"/>
      <c r="BS61" s="33"/>
      <c r="BT61" s="38"/>
      <c r="BU61" s="30"/>
      <c r="BV61" s="30"/>
      <c r="BW61" s="30"/>
      <c r="BX61" s="30"/>
      <c r="BY61" s="30"/>
      <c r="BZ61" s="30"/>
      <c r="CA61" s="38"/>
      <c r="CB61" s="30"/>
      <c r="CC61" s="30"/>
      <c r="CD61" s="30"/>
      <c r="CE61" s="30"/>
      <c r="CF61" s="30"/>
      <c r="CG61" s="31"/>
      <c r="CH61" s="30"/>
      <c r="DF61" s="42"/>
      <c r="DG61" s="32"/>
      <c r="DH61" s="32"/>
      <c r="DI61" s="32"/>
      <c r="DJ61" s="32"/>
      <c r="DK61" s="32"/>
      <c r="DL61" s="32"/>
      <c r="DM61" s="33"/>
      <c r="DV61" s="42"/>
      <c r="DW61" s="32"/>
      <c r="DX61" s="32"/>
      <c r="DY61" s="32"/>
      <c r="DZ61" s="32"/>
      <c r="EA61" s="32"/>
      <c r="EB61" s="32"/>
      <c r="EC61" s="33"/>
      <c r="EL61" s="42"/>
      <c r="EM61" s="32"/>
      <c r="EN61" s="32"/>
      <c r="EO61" s="32"/>
      <c r="EP61" s="32"/>
      <c r="EQ61" s="32"/>
      <c r="ER61" s="32"/>
      <c r="ES61" s="33"/>
      <c r="ET61" s="42"/>
      <c r="EU61" s="32"/>
      <c r="EV61" s="32"/>
      <c r="EW61" s="32"/>
      <c r="EX61" s="32"/>
      <c r="EY61" s="32"/>
      <c r="EZ61" s="32"/>
      <c r="FA61" s="33"/>
      <c r="FB61" s="42"/>
      <c r="FC61" s="32"/>
      <c r="FD61" s="32"/>
      <c r="FE61" s="32"/>
      <c r="FF61" s="32"/>
      <c r="FG61" s="32"/>
      <c r="FH61" s="32"/>
      <c r="FI61" s="33"/>
      <c r="FK61" s="152">
        <v>1949</v>
      </c>
      <c r="FL61" s="42"/>
      <c r="FM61" s="32"/>
      <c r="FN61" s="32"/>
      <c r="FO61" s="42"/>
      <c r="FP61" s="32"/>
      <c r="FQ61" s="33"/>
      <c r="FR61" s="32"/>
      <c r="FS61" s="32"/>
      <c r="FT61" s="32"/>
      <c r="FU61" s="42"/>
      <c r="FV61" s="32"/>
      <c r="FW61" s="33"/>
      <c r="FX61" s="32"/>
      <c r="FY61" s="32"/>
      <c r="FZ61" s="33"/>
      <c r="GC61" s="42"/>
      <c r="GD61" s="32"/>
      <c r="GE61" s="32"/>
      <c r="GF61" s="32"/>
      <c r="GG61" s="32"/>
      <c r="GH61" s="32"/>
      <c r="GI61" s="32"/>
      <c r="GJ61" s="33"/>
      <c r="GK61" s="4">
        <v>1949</v>
      </c>
      <c r="GL61" s="152"/>
      <c r="GM61" s="32"/>
      <c r="GN61" s="32"/>
      <c r="GO61" s="32"/>
      <c r="GP61" s="33"/>
      <c r="GQ61" s="32">
        <v>73</v>
      </c>
      <c r="GR61" s="122">
        <v>1.825156569480896</v>
      </c>
      <c r="GS61" s="117">
        <v>1.6356287002563477</v>
      </c>
      <c r="GT61" s="117">
        <v>1.6102964878082275</v>
      </c>
      <c r="GU61" s="123">
        <v>1.4465956687927246</v>
      </c>
      <c r="GV61" s="122">
        <v>1.9506017154662989</v>
      </c>
      <c r="GW61" s="117">
        <v>1.8465498040749977</v>
      </c>
      <c r="GX61" s="117">
        <v>1.5543473251524709</v>
      </c>
      <c r="GY61" s="123">
        <v>1.500221385803763</v>
      </c>
      <c r="GZ61" s="122">
        <v>2.2788211538107954</v>
      </c>
      <c r="HA61" s="117">
        <v>2.2010147138709466</v>
      </c>
      <c r="HB61" s="117">
        <v>1.8159930610670934</v>
      </c>
      <c r="HC61" s="123">
        <v>1.6706961662167306</v>
      </c>
      <c r="HD61" s="122">
        <v>1.3916912688875476</v>
      </c>
      <c r="HE61" s="117">
        <v>1.0496486432856706</v>
      </c>
      <c r="HF61" s="117">
        <v>1.0303000618527796</v>
      </c>
      <c r="HG61" s="117">
        <v>1.0900601835294728</v>
      </c>
      <c r="HH61" s="42"/>
      <c r="HI61" s="32"/>
      <c r="HJ61" s="32"/>
      <c r="HK61" s="33"/>
      <c r="HM61" s="42">
        <v>73</v>
      </c>
      <c r="HN61" s="117">
        <v>0.98103897908734583</v>
      </c>
      <c r="HO61" s="116">
        <v>1.1664984124572373</v>
      </c>
      <c r="HP61" s="116">
        <v>1.2885363393620664</v>
      </c>
      <c r="HQ61" s="116">
        <v>1.1582079694066083</v>
      </c>
      <c r="HR61" s="116">
        <v>1.0816013247212402</v>
      </c>
      <c r="HS61" s="42">
        <v>73</v>
      </c>
      <c r="HT61" s="117">
        <v>0.84845742052530926</v>
      </c>
      <c r="HU61" s="116">
        <v>1.083466577363589</v>
      </c>
      <c r="HV61" s="116">
        <v>1.1915192952974067</v>
      </c>
      <c r="HW61" s="116">
        <v>1.1198968582962123</v>
      </c>
      <c r="HX61" s="116">
        <v>1.0223055009431625</v>
      </c>
      <c r="HY61" s="42">
        <v>73</v>
      </c>
      <c r="HZ61" s="117">
        <v>1.5243537270903125</v>
      </c>
      <c r="IA61" s="116">
        <v>1.5847628237378624</v>
      </c>
      <c r="IB61" s="116">
        <v>1.5898875062616027</v>
      </c>
      <c r="IC61" s="116">
        <v>1.2780232383516574</v>
      </c>
      <c r="ID61" s="116">
        <v>1.3078665670179876</v>
      </c>
      <c r="IE61" s="42"/>
      <c r="IF61" s="32"/>
      <c r="IG61" s="32"/>
      <c r="IH61" s="32"/>
      <c r="II61" s="33"/>
      <c r="IJ61" s="42"/>
      <c r="IK61" s="32"/>
      <c r="IL61" s="32"/>
      <c r="IM61" s="32"/>
      <c r="IN61" s="32"/>
      <c r="IO61" s="33"/>
      <c r="IP61" s="42"/>
      <c r="IQ61" s="32"/>
      <c r="IR61" s="32"/>
      <c r="IS61" s="32"/>
      <c r="IT61" s="32"/>
      <c r="IU61" s="33"/>
      <c r="IW61">
        <v>1953</v>
      </c>
      <c r="IX61" s="63">
        <v>0.84670425271636751</v>
      </c>
      <c r="IY61" s="63">
        <v>0.72843796014785767</v>
      </c>
      <c r="IZ61" s="14">
        <v>0.34916535019874573</v>
      </c>
      <c r="JA61" s="13">
        <v>0.28158039884859326</v>
      </c>
      <c r="JB61" s="13">
        <v>0.42880620879481646</v>
      </c>
      <c r="JC61" s="13">
        <v>0.31877601146697998</v>
      </c>
      <c r="JD61" s="13">
        <v>0.1094803586602211</v>
      </c>
      <c r="JE61" s="13">
        <v>7.1561927440864523E-2</v>
      </c>
    </row>
    <row r="62" spans="1:265">
      <c r="A62" s="4">
        <v>1950</v>
      </c>
      <c r="B62" s="5">
        <v>11.480477843183495</v>
      </c>
      <c r="C62" s="5">
        <v>2.3775465452016729</v>
      </c>
      <c r="D62" s="57">
        <f t="shared" ref="D62:D125" si="11">C62/B62</f>
        <v>0.20709473749068164</v>
      </c>
      <c r="E62" s="12">
        <v>0.14431435775945017</v>
      </c>
      <c r="F62" s="12">
        <v>1.4254065224411262E-2</v>
      </c>
      <c r="G62" s="12">
        <v>3.6508710312805628E-2</v>
      </c>
      <c r="H62" s="12">
        <v>1.2023568238041541E-2</v>
      </c>
      <c r="I62" s="12">
        <v>7.40387300607601E-4</v>
      </c>
      <c r="J62" s="57">
        <v>1.128318093743394E-2</v>
      </c>
      <c r="K62" s="58">
        <f t="shared" ref="K62:K125" si="12">D62-E62-F62-G62-H62</f>
        <v>-5.964044026971968E-6</v>
      </c>
      <c r="L62">
        <v>1950</v>
      </c>
      <c r="M62" s="1"/>
      <c r="N62" s="1"/>
      <c r="O62" s="1"/>
      <c r="Q62" s="14"/>
      <c r="U62" s="1"/>
      <c r="V62" s="18"/>
      <c r="W62" s="18"/>
      <c r="X62" s="18"/>
      <c r="Y62" s="6"/>
      <c r="Z62" s="13"/>
      <c r="AA62" s="4">
        <v>1950</v>
      </c>
      <c r="AO62" s="13">
        <v>0.21475273370742798</v>
      </c>
      <c r="AP62" s="13">
        <v>0.44885104894638062</v>
      </c>
      <c r="AQ62" s="13">
        <v>0.33639621734619141</v>
      </c>
      <c r="AR62" s="13">
        <v>0.10437876731157303</v>
      </c>
      <c r="AS62" s="13">
        <f t="shared" si="6"/>
        <v>0.23201745003461838</v>
      </c>
      <c r="AT62" s="13">
        <v>3.6396238952875137E-2</v>
      </c>
      <c r="AU62" s="215">
        <v>8721.9546597073622</v>
      </c>
      <c r="AV62" s="171">
        <f t="shared" si="7"/>
        <v>0.19095859088515457</v>
      </c>
      <c r="AW62" s="171">
        <f t="shared" si="8"/>
        <v>0.45040986450688703</v>
      </c>
      <c r="AX62" s="171">
        <v>0.38054549631068801</v>
      </c>
      <c r="AY62" s="171">
        <v>0.15128979332966569</v>
      </c>
      <c r="AZ62" s="171">
        <f t="shared" si="9"/>
        <v>0.22925570298102232</v>
      </c>
      <c r="BA62" s="216">
        <v>21994.741309758854</v>
      </c>
      <c r="BB62" s="215">
        <f>DataFigures!BA62*$BF$26</f>
        <v>18010.437910978657</v>
      </c>
      <c r="BC62" s="171">
        <f t="shared" si="10"/>
        <v>0.48427221496878226</v>
      </c>
      <c r="BD62" s="115"/>
      <c r="BJ62" s="4">
        <v>1950</v>
      </c>
      <c r="BK62" s="32"/>
      <c r="BL62" s="32"/>
      <c r="BM62" s="32"/>
      <c r="BN62" s="32"/>
      <c r="BO62" s="32"/>
      <c r="BP62" s="32"/>
      <c r="BQ62" s="32"/>
      <c r="BR62" s="32"/>
      <c r="BS62" s="33"/>
      <c r="BT62" s="38"/>
      <c r="BU62" s="30"/>
      <c r="BV62" s="30"/>
      <c r="BW62" s="30"/>
      <c r="BX62" s="30"/>
      <c r="BY62" s="30"/>
      <c r="BZ62" s="30"/>
      <c r="CA62" s="38"/>
      <c r="CB62" s="30"/>
      <c r="CC62" s="30"/>
      <c r="CD62" s="30"/>
      <c r="CE62" s="30"/>
      <c r="CF62" s="30"/>
      <c r="CG62" s="31"/>
      <c r="CH62" s="30"/>
      <c r="DF62" s="42"/>
      <c r="DG62" s="32"/>
      <c r="DH62" s="32"/>
      <c r="DI62" s="32"/>
      <c r="DJ62" s="32"/>
      <c r="DK62" s="32"/>
      <c r="DL62" s="32"/>
      <c r="DM62" s="33"/>
      <c r="DV62" s="42"/>
      <c r="DW62" s="32"/>
      <c r="DX62" s="32"/>
      <c r="DY62" s="32"/>
      <c r="DZ62" s="32"/>
      <c r="EA62" s="32"/>
      <c r="EB62" s="32"/>
      <c r="EC62" s="33"/>
      <c r="EL62" s="42"/>
      <c r="EM62" s="32"/>
      <c r="EN62" s="32"/>
      <c r="EO62" s="32"/>
      <c r="EP62" s="32"/>
      <c r="EQ62" s="32"/>
      <c r="ER62" s="32"/>
      <c r="ES62" s="33"/>
      <c r="ET62" s="42"/>
      <c r="EU62" s="32"/>
      <c r="EV62" s="32"/>
      <c r="EW62" s="32"/>
      <c r="EX62" s="32"/>
      <c r="EY62" s="32"/>
      <c r="EZ62" s="32"/>
      <c r="FA62" s="33"/>
      <c r="FB62" s="42"/>
      <c r="FC62" s="32"/>
      <c r="FD62" s="32"/>
      <c r="FE62" s="32"/>
      <c r="FF62" s="32"/>
      <c r="FG62" s="32"/>
      <c r="FH62" s="32"/>
      <c r="FI62" s="33"/>
      <c r="FK62" s="152">
        <v>1950</v>
      </c>
      <c r="FL62" s="42"/>
      <c r="FM62" s="32"/>
      <c r="FN62" s="32"/>
      <c r="FO62" s="42"/>
      <c r="FP62" s="32"/>
      <c r="FQ62" s="33"/>
      <c r="FR62" s="32"/>
      <c r="FS62" s="32"/>
      <c r="FT62" s="32"/>
      <c r="FU62" s="42"/>
      <c r="FV62" s="32"/>
      <c r="FW62" s="33"/>
      <c r="FX62" s="32"/>
      <c r="FY62" s="32"/>
      <c r="FZ62" s="33"/>
      <c r="GC62" s="42"/>
      <c r="GD62" s="32"/>
      <c r="GE62" s="32"/>
      <c r="GF62" s="32"/>
      <c r="GG62" s="32"/>
      <c r="GH62" s="32"/>
      <c r="GI62" s="32"/>
      <c r="GJ62" s="33"/>
      <c r="GK62" s="4">
        <v>1950</v>
      </c>
      <c r="GL62" s="152"/>
      <c r="GM62" s="32"/>
      <c r="GN62" s="32"/>
      <c r="GO62" s="32"/>
      <c r="GP62" s="33"/>
      <c r="GQ62" s="32">
        <v>74</v>
      </c>
      <c r="GR62" s="122">
        <v>1.9411081075668335</v>
      </c>
      <c r="GS62" s="117">
        <v>1.7870657444000244</v>
      </c>
      <c r="GT62" s="117">
        <v>1.5697269439697266</v>
      </c>
      <c r="GU62" s="123">
        <v>1.4618521928787231</v>
      </c>
      <c r="GV62" s="122">
        <v>1.9276166684585692</v>
      </c>
      <c r="GW62" s="117">
        <v>1.8254634280035904</v>
      </c>
      <c r="GX62" s="117">
        <v>1.5447171973779725</v>
      </c>
      <c r="GY62" s="123">
        <v>1.4991054432750623</v>
      </c>
      <c r="GZ62" s="122">
        <v>2.2129881856652824</v>
      </c>
      <c r="HA62" s="117">
        <v>2.1674314925941007</v>
      </c>
      <c r="HB62" s="117">
        <v>1.8015525694525245</v>
      </c>
      <c r="HC62" s="123">
        <v>1.6698996513200617</v>
      </c>
      <c r="HD62" s="122">
        <v>1.4463397722530791</v>
      </c>
      <c r="HE62" s="117">
        <v>1.0577456181462794</v>
      </c>
      <c r="HF62" s="117">
        <v>1.0285275498806283</v>
      </c>
      <c r="HG62" s="117">
        <v>1.0860997165420299</v>
      </c>
      <c r="HH62" s="42"/>
      <c r="HI62" s="32"/>
      <c r="HJ62" s="32"/>
      <c r="HK62" s="33"/>
      <c r="HM62" s="42">
        <v>74</v>
      </c>
      <c r="HN62" s="117">
        <v>0.96630853616403978</v>
      </c>
      <c r="HO62" s="116">
        <v>1.1438355604890658</v>
      </c>
      <c r="HP62" s="116">
        <v>1.2857390553127601</v>
      </c>
      <c r="HQ62" s="116">
        <v>1.1576624185961353</v>
      </c>
      <c r="HR62" s="116">
        <v>1.0622079773101387</v>
      </c>
      <c r="HS62" s="42">
        <v>74</v>
      </c>
      <c r="HT62" s="117">
        <v>0.83555603828765368</v>
      </c>
      <c r="HU62" s="116">
        <v>1.056243951219457</v>
      </c>
      <c r="HV62" s="116">
        <v>1.1890907394741599</v>
      </c>
      <c r="HW62" s="116">
        <v>1.1178289882584687</v>
      </c>
      <c r="HX62" s="116">
        <v>1.0045252208303201</v>
      </c>
      <c r="HY62" s="42">
        <v>74</v>
      </c>
      <c r="HZ62" s="117">
        <v>1.5194107699013955</v>
      </c>
      <c r="IA62" s="116">
        <v>1.5775121701119836</v>
      </c>
      <c r="IB62" s="116">
        <v>1.583826987651014</v>
      </c>
      <c r="IC62" s="116">
        <v>1.2816382427997981</v>
      </c>
      <c r="ID62" s="116">
        <v>1.2807796171499997</v>
      </c>
      <c r="IE62" s="42"/>
      <c r="IF62" s="32"/>
      <c r="IG62" s="32"/>
      <c r="IH62" s="32"/>
      <c r="II62" s="33"/>
      <c r="IJ62" s="42"/>
      <c r="IK62" s="32"/>
      <c r="IL62" s="32"/>
      <c r="IM62" s="32"/>
      <c r="IN62" s="32"/>
      <c r="IO62" s="33"/>
      <c r="IP62" s="42"/>
      <c r="IQ62" s="32"/>
      <c r="IR62" s="32"/>
      <c r="IS62" s="32"/>
      <c r="IT62" s="32"/>
      <c r="IU62" s="33"/>
      <c r="IW62">
        <v>1954</v>
      </c>
      <c r="IX62" s="63">
        <v>0.82672990178710726</v>
      </c>
      <c r="IY62" s="63">
        <v>0.70846360921859741</v>
      </c>
      <c r="IZ62" s="14">
        <v>0.35602730512619019</v>
      </c>
      <c r="JA62" s="13">
        <v>0.28442577474260061</v>
      </c>
      <c r="JB62" s="13">
        <v>0.41427787465403887</v>
      </c>
      <c r="JC62" s="13">
        <v>0.30424767732620239</v>
      </c>
      <c r="JD62" s="13">
        <v>0.11157741397619247</v>
      </c>
      <c r="JE62" s="13">
        <v>7.3816348705955784E-2</v>
      </c>
    </row>
    <row r="63" spans="1:265">
      <c r="A63" s="4">
        <v>1951</v>
      </c>
      <c r="B63" s="5">
        <v>14.318124898016176</v>
      </c>
      <c r="C63" s="5">
        <v>2.910917621633466</v>
      </c>
      <c r="D63" s="57">
        <f t="shared" si="11"/>
        <v>0.20330299130417442</v>
      </c>
      <c r="E63" s="12">
        <v>0.1418760141412862</v>
      </c>
      <c r="F63" s="12">
        <v>1.6115528774102727E-2</v>
      </c>
      <c r="G63" s="12">
        <v>3.3346419606948743E-2</v>
      </c>
      <c r="H63" s="12">
        <v>1.1974592893868848E-2</v>
      </c>
      <c r="I63" s="12">
        <v>7.1238378437481317E-4</v>
      </c>
      <c r="J63" s="57">
        <v>1.1262209109494036E-2</v>
      </c>
      <c r="K63" s="58">
        <f t="shared" si="12"/>
        <v>-9.5641120320972411E-6</v>
      </c>
      <c r="L63">
        <v>1951</v>
      </c>
      <c r="M63" s="1"/>
      <c r="N63" s="1"/>
      <c r="O63" s="1"/>
      <c r="Q63" s="14"/>
      <c r="U63" s="1"/>
      <c r="V63" s="18"/>
      <c r="W63" s="18"/>
      <c r="X63" s="18"/>
      <c r="Y63" s="6"/>
      <c r="Z63" s="13"/>
      <c r="AA63" s="4">
        <v>1951</v>
      </c>
      <c r="AO63" s="13">
        <v>0.20789225399494171</v>
      </c>
      <c r="AP63" s="13">
        <v>0.4464002251625061</v>
      </c>
      <c r="AQ63" s="13">
        <v>0.34570753574371338</v>
      </c>
      <c r="AR63" s="13">
        <v>0.10797514766454697</v>
      </c>
      <c r="AS63" s="13">
        <f t="shared" si="6"/>
        <v>0.23773238807916641</v>
      </c>
      <c r="AT63" s="13">
        <v>3.7613216787576675E-2</v>
      </c>
      <c r="AU63" s="215">
        <v>9148.0303652995681</v>
      </c>
      <c r="AV63" s="171">
        <f t="shared" si="7"/>
        <v>0.19401583669142533</v>
      </c>
      <c r="AW63" s="171">
        <f t="shared" si="8"/>
        <v>0.45762092352750383</v>
      </c>
      <c r="AX63" s="171">
        <v>0.368574438884333</v>
      </c>
      <c r="AY63" s="171">
        <v>0.14271169815576137</v>
      </c>
      <c r="AZ63" s="171">
        <f t="shared" si="9"/>
        <v>0.22586274072857163</v>
      </c>
      <c r="BA63" s="216">
        <v>23537.632872675149</v>
      </c>
      <c r="BB63" s="215">
        <f>DataFigures!BA63*$BF$26</f>
        <v>19273.837753055792</v>
      </c>
      <c r="BC63" s="171">
        <f t="shared" si="10"/>
        <v>0.47463460482068154</v>
      </c>
      <c r="BD63" s="115"/>
      <c r="BJ63" s="4">
        <v>1951</v>
      </c>
      <c r="BK63" s="32"/>
      <c r="BL63" s="32"/>
      <c r="BM63" s="32"/>
      <c r="BN63" s="32"/>
      <c r="BO63" s="32"/>
      <c r="BP63" s="32"/>
      <c r="BQ63" s="32"/>
      <c r="BR63" s="32"/>
      <c r="BS63" s="33"/>
      <c r="BT63" s="38"/>
      <c r="BU63" s="30"/>
      <c r="BV63" s="30"/>
      <c r="BW63" s="30"/>
      <c r="BX63" s="30"/>
      <c r="BY63" s="30"/>
      <c r="BZ63" s="30"/>
      <c r="CA63" s="38"/>
      <c r="CB63" s="30"/>
      <c r="CC63" s="30"/>
      <c r="CD63" s="30"/>
      <c r="CE63" s="30"/>
      <c r="CF63" s="30"/>
      <c r="CG63" s="31"/>
      <c r="CH63" s="30"/>
      <c r="DF63" s="42"/>
      <c r="DG63" s="32"/>
      <c r="DH63" s="32"/>
      <c r="DI63" s="32"/>
      <c r="DJ63" s="32"/>
      <c r="DK63" s="32"/>
      <c r="DL63" s="32"/>
      <c r="DM63" s="33"/>
      <c r="DV63" s="42"/>
      <c r="DW63" s="32"/>
      <c r="DX63" s="32"/>
      <c r="DY63" s="32"/>
      <c r="DZ63" s="32"/>
      <c r="EA63" s="32"/>
      <c r="EB63" s="32"/>
      <c r="EC63" s="33"/>
      <c r="EL63" s="42"/>
      <c r="EM63" s="32"/>
      <c r="EN63" s="32"/>
      <c r="EO63" s="32"/>
      <c r="EP63" s="32"/>
      <c r="EQ63" s="32"/>
      <c r="ER63" s="32"/>
      <c r="ES63" s="33"/>
      <c r="ET63" s="42"/>
      <c r="EU63" s="32"/>
      <c r="EV63" s="32"/>
      <c r="EW63" s="32"/>
      <c r="EX63" s="32"/>
      <c r="EY63" s="32"/>
      <c r="EZ63" s="32"/>
      <c r="FA63" s="33"/>
      <c r="FB63" s="42"/>
      <c r="FC63" s="32"/>
      <c r="FD63" s="32"/>
      <c r="FE63" s="32"/>
      <c r="FF63" s="32"/>
      <c r="FG63" s="32"/>
      <c r="FH63" s="32"/>
      <c r="FI63" s="33"/>
      <c r="FK63" s="152">
        <v>1951</v>
      </c>
      <c r="FL63" s="42"/>
      <c r="FM63" s="32"/>
      <c r="FN63" s="32"/>
      <c r="FO63" s="42"/>
      <c r="FP63" s="32"/>
      <c r="FQ63" s="33"/>
      <c r="FR63" s="32"/>
      <c r="FS63" s="32"/>
      <c r="FT63" s="32"/>
      <c r="FU63" s="42"/>
      <c r="FV63" s="32"/>
      <c r="FW63" s="33"/>
      <c r="FX63" s="32"/>
      <c r="FY63" s="32"/>
      <c r="FZ63" s="33"/>
      <c r="GC63" s="42"/>
      <c r="GD63" s="32"/>
      <c r="GE63" s="32"/>
      <c r="GF63" s="32"/>
      <c r="GG63" s="32"/>
      <c r="GH63" s="32"/>
      <c r="GI63" s="32"/>
      <c r="GJ63" s="33"/>
      <c r="GK63" s="4">
        <v>1951</v>
      </c>
      <c r="GL63" s="152"/>
      <c r="GM63" s="32"/>
      <c r="GN63" s="32"/>
      <c r="GO63" s="32"/>
      <c r="GP63" s="33"/>
      <c r="GQ63" s="32">
        <v>75</v>
      </c>
      <c r="GR63" s="122">
        <v>2.1275033950805664</v>
      </c>
      <c r="GS63" s="117">
        <v>1.9166027307510376</v>
      </c>
      <c r="GT63" s="117">
        <v>1.5328012704849243</v>
      </c>
      <c r="GU63" s="123">
        <v>1.5312255620956421</v>
      </c>
      <c r="GV63" s="122">
        <v>1.9466601891479465</v>
      </c>
      <c r="GW63" s="117">
        <v>1.8086831245503241</v>
      </c>
      <c r="GX63" s="117">
        <v>1.536125570291957</v>
      </c>
      <c r="GY63" s="123">
        <v>1.4908734095693112</v>
      </c>
      <c r="GZ63" s="122">
        <v>2.1858863817125056</v>
      </c>
      <c r="HA63" s="117">
        <v>2.1430449973572183</v>
      </c>
      <c r="HB63" s="117">
        <v>1.7873853200484477</v>
      </c>
      <c r="HC63" s="123">
        <v>1.667776533514713</v>
      </c>
      <c r="HD63" s="122">
        <v>1.4870168554447449</v>
      </c>
      <c r="HE63" s="117">
        <v>1.0667931074610297</v>
      </c>
      <c r="HF63" s="117">
        <v>1.0366091884540902</v>
      </c>
      <c r="HG63" s="117">
        <v>1.0830563055185292</v>
      </c>
      <c r="HH63" s="42"/>
      <c r="HI63" s="32"/>
      <c r="HJ63" s="32"/>
      <c r="HK63" s="33"/>
      <c r="HM63" s="42">
        <v>75</v>
      </c>
      <c r="HN63" s="117">
        <v>0.96453991594670285</v>
      </c>
      <c r="HO63" s="116">
        <v>1.1227483451551985</v>
      </c>
      <c r="HP63" s="116">
        <v>1.279698066776974</v>
      </c>
      <c r="HQ63" s="116">
        <v>1.1582423649764295</v>
      </c>
      <c r="HR63" s="116">
        <v>1.0432321942913649</v>
      </c>
      <c r="HS63" s="42">
        <v>75</v>
      </c>
      <c r="HT63" s="117">
        <v>0.83055843223717785</v>
      </c>
      <c r="HU63" s="116">
        <v>1.032880280921741</v>
      </c>
      <c r="HV63" s="116">
        <v>1.1845059491911543</v>
      </c>
      <c r="HW63" s="116">
        <v>1.1138455132075298</v>
      </c>
      <c r="HX63" s="116">
        <v>0.98730586666154996</v>
      </c>
      <c r="HY63" s="42">
        <v>75</v>
      </c>
      <c r="HZ63" s="117">
        <v>1.5117213114060308</v>
      </c>
      <c r="IA63" s="116">
        <v>1.5639491280317592</v>
      </c>
      <c r="IB63" s="116">
        <v>1.5792530550501753</v>
      </c>
      <c r="IC63" s="116">
        <v>1.2937865345017552</v>
      </c>
      <c r="ID63" s="116">
        <v>1.2591945534376687</v>
      </c>
      <c r="IE63" s="42"/>
      <c r="IF63" s="32"/>
      <c r="IG63" s="32"/>
      <c r="IH63" s="32"/>
      <c r="II63" s="33"/>
      <c r="IJ63" s="42"/>
      <c r="IK63" s="32"/>
      <c r="IL63" s="32"/>
      <c r="IM63" s="32"/>
      <c r="IN63" s="32"/>
      <c r="IO63" s="33"/>
      <c r="IP63" s="42"/>
      <c r="IQ63" s="32"/>
      <c r="IR63" s="32"/>
      <c r="IS63" s="32"/>
      <c r="IT63" s="32"/>
      <c r="IU63" s="33"/>
      <c r="IW63">
        <v>1955</v>
      </c>
      <c r="IX63" s="63">
        <v>0.82381481742507723</v>
      </c>
      <c r="IY63" s="63">
        <v>0.70554852485656738</v>
      </c>
      <c r="IZ63" s="14">
        <v>0.36318758130073547</v>
      </c>
      <c r="JA63" s="13">
        <v>0.28058047090548593</v>
      </c>
      <c r="JB63" s="13">
        <v>0.42087861222575518</v>
      </c>
      <c r="JC63" s="13">
        <v>0.3108484148979187</v>
      </c>
      <c r="JD63" s="13">
        <v>0.1138007715344429</v>
      </c>
      <c r="JE63" s="13">
        <v>7.280830779703934E-2</v>
      </c>
    </row>
    <row r="64" spans="1:265">
      <c r="A64" s="4">
        <v>1952</v>
      </c>
      <c r="B64" s="5">
        <v>16.672066329191356</v>
      </c>
      <c r="C64" s="5">
        <v>3.1795392548294634</v>
      </c>
      <c r="D64" s="57">
        <f t="shared" si="11"/>
        <v>0.19071056892704194</v>
      </c>
      <c r="E64" s="12">
        <v>0.140750734970433</v>
      </c>
      <c r="F64" s="12">
        <v>1.5540411119208468E-2</v>
      </c>
      <c r="G64" s="12">
        <v>2.2053470107740347E-2</v>
      </c>
      <c r="H64" s="12">
        <v>1.2365952729660156E-2</v>
      </c>
      <c r="I64" s="12">
        <v>7.7974737763837447E-4</v>
      </c>
      <c r="J64" s="57">
        <v>1.1586205352021782E-2</v>
      </c>
      <c r="K64" s="58">
        <f t="shared" si="12"/>
        <v>-2.9490299091605721E-17</v>
      </c>
      <c r="L64">
        <v>1952</v>
      </c>
      <c r="M64" s="1"/>
      <c r="N64" s="1"/>
      <c r="O64" s="1"/>
      <c r="Q64" s="14"/>
      <c r="U64" s="1"/>
      <c r="V64" s="18"/>
      <c r="W64" s="18"/>
      <c r="X64" s="18"/>
      <c r="Y64" s="6"/>
      <c r="Z64" s="13"/>
      <c r="AA64" s="4">
        <v>1952</v>
      </c>
      <c r="AO64" s="13">
        <v>0.20485968887805939</v>
      </c>
      <c r="AP64" s="13">
        <v>0.44344717264175415</v>
      </c>
      <c r="AQ64" s="13">
        <v>0.35169312357902527</v>
      </c>
      <c r="AR64" s="13">
        <v>0.11072144657373428</v>
      </c>
      <c r="AS64" s="13">
        <f t="shared" si="6"/>
        <v>0.24097167700529099</v>
      </c>
      <c r="AT64" s="13">
        <v>3.7874843925237656E-2</v>
      </c>
      <c r="AU64" s="215">
        <v>9375.7565493158945</v>
      </c>
      <c r="AV64" s="171">
        <f t="shared" si="7"/>
        <v>0.19245611030508117</v>
      </c>
      <c r="AW64" s="171">
        <f t="shared" si="8"/>
        <v>0.45394203090955609</v>
      </c>
      <c r="AX64" s="171">
        <v>0.35863154460795815</v>
      </c>
      <c r="AY64" s="171">
        <v>0.13659580007558711</v>
      </c>
      <c r="AZ64" s="171">
        <f t="shared" si="9"/>
        <v>0.22203574453237104</v>
      </c>
      <c r="BA64" s="216">
        <v>24141.332859945436</v>
      </c>
      <c r="BB64" s="215">
        <f>DataFigures!BA64*$BF$26</f>
        <v>19768.178695032042</v>
      </c>
      <c r="BC64" s="171">
        <f t="shared" si="10"/>
        <v>0.47428529931652852</v>
      </c>
      <c r="BD64" s="115"/>
      <c r="BJ64" s="4">
        <v>1952</v>
      </c>
      <c r="BK64" s="32"/>
      <c r="BL64" s="32"/>
      <c r="BM64" s="32"/>
      <c r="BN64" s="32"/>
      <c r="BO64" s="32"/>
      <c r="BP64" s="32"/>
      <c r="BQ64" s="32"/>
      <c r="BR64" s="32"/>
      <c r="BS64" s="33"/>
      <c r="BT64" s="38"/>
      <c r="BU64" s="30"/>
      <c r="BV64" s="30"/>
      <c r="BW64" s="30"/>
      <c r="BX64" s="30"/>
      <c r="BY64" s="30"/>
      <c r="BZ64" s="30"/>
      <c r="CA64" s="38"/>
      <c r="CB64" s="30"/>
      <c r="CC64" s="30"/>
      <c r="CD64" s="30"/>
      <c r="CE64" s="30"/>
      <c r="CF64" s="30"/>
      <c r="CG64" s="31"/>
      <c r="CH64" s="30"/>
      <c r="DF64" s="42"/>
      <c r="DG64" s="32"/>
      <c r="DH64" s="32"/>
      <c r="DI64" s="32"/>
      <c r="DJ64" s="32"/>
      <c r="DK64" s="32"/>
      <c r="DL64" s="32"/>
      <c r="DM64" s="33"/>
      <c r="DV64" s="42"/>
      <c r="DW64" s="32"/>
      <c r="DX64" s="32"/>
      <c r="DY64" s="32"/>
      <c r="DZ64" s="32"/>
      <c r="EA64" s="32"/>
      <c r="EB64" s="32"/>
      <c r="EC64" s="33"/>
      <c r="EL64" s="42"/>
      <c r="EM64" s="32"/>
      <c r="EN64" s="32"/>
      <c r="EO64" s="32"/>
      <c r="EP64" s="32"/>
      <c r="EQ64" s="32"/>
      <c r="ER64" s="32"/>
      <c r="ES64" s="33"/>
      <c r="ET64" s="42"/>
      <c r="EU64" s="32"/>
      <c r="EV64" s="32"/>
      <c r="EW64" s="32"/>
      <c r="EX64" s="32"/>
      <c r="EY64" s="32"/>
      <c r="EZ64" s="32"/>
      <c r="FA64" s="33"/>
      <c r="FB64" s="42"/>
      <c r="FC64" s="32"/>
      <c r="FD64" s="32"/>
      <c r="FE64" s="32"/>
      <c r="FF64" s="32"/>
      <c r="FG64" s="32"/>
      <c r="FH64" s="32"/>
      <c r="FI64" s="33"/>
      <c r="FK64" s="152">
        <v>1952</v>
      </c>
      <c r="FL64" s="42"/>
      <c r="FM64" s="32"/>
      <c r="FN64" s="32"/>
      <c r="FO64" s="42"/>
      <c r="FP64" s="32"/>
      <c r="FQ64" s="33"/>
      <c r="FR64" s="32"/>
      <c r="FS64" s="32"/>
      <c r="FT64" s="32"/>
      <c r="FU64" s="42"/>
      <c r="FV64" s="32"/>
      <c r="FW64" s="33"/>
      <c r="FX64" s="32"/>
      <c r="FY64" s="32"/>
      <c r="FZ64" s="33"/>
      <c r="GC64" s="42"/>
      <c r="GD64" s="32"/>
      <c r="GE64" s="32"/>
      <c r="GF64" s="32"/>
      <c r="GG64" s="32"/>
      <c r="GH64" s="32"/>
      <c r="GI64" s="32"/>
      <c r="GJ64" s="33"/>
      <c r="GK64" s="4">
        <v>1952</v>
      </c>
      <c r="GL64" s="152"/>
      <c r="GM64" s="32"/>
      <c r="GN64" s="32"/>
      <c r="GO64" s="32"/>
      <c r="GP64" s="33"/>
      <c r="GQ64" s="32">
        <v>76</v>
      </c>
      <c r="GR64" s="122">
        <v>2.0811827182769775</v>
      </c>
      <c r="GS64" s="117">
        <v>1.78520667552948</v>
      </c>
      <c r="GT64" s="117">
        <v>1.4858616590499878</v>
      </c>
      <c r="GU64" s="123">
        <v>1.6086230278015137</v>
      </c>
      <c r="GV64" s="122">
        <v>1.9762435019628901</v>
      </c>
      <c r="GW64" s="117">
        <v>1.8001083636681379</v>
      </c>
      <c r="GX64" s="117">
        <v>1.5141203473115941</v>
      </c>
      <c r="GY64" s="123">
        <v>1.4669416223306386</v>
      </c>
      <c r="GZ64" s="122">
        <v>2.2296958725662983</v>
      </c>
      <c r="HA64" s="117">
        <v>2.1208907532571466</v>
      </c>
      <c r="HB64" s="117">
        <v>1.7475060263459938</v>
      </c>
      <c r="HC64" s="123">
        <v>1.6444462848908783</v>
      </c>
      <c r="HD64" s="122">
        <v>1.5108869511726128</v>
      </c>
      <c r="HE64" s="117">
        <v>1.0717185364591311</v>
      </c>
      <c r="HF64" s="117">
        <v>1.0518047700728996</v>
      </c>
      <c r="HG64" s="117">
        <v>1.0815994470641155</v>
      </c>
      <c r="HH64" s="42"/>
      <c r="HI64" s="32"/>
      <c r="HJ64" s="32"/>
      <c r="HK64" s="33"/>
      <c r="HM64" s="42">
        <v>76</v>
      </c>
      <c r="HN64" s="117">
        <v>0.95778924378117758</v>
      </c>
      <c r="HO64" s="116">
        <v>1.1047509644801323</v>
      </c>
      <c r="HP64" s="116">
        <v>1.26772762314649</v>
      </c>
      <c r="HQ64" s="116">
        <v>1.1605625466284897</v>
      </c>
      <c r="HR64" s="116">
        <v>1.0263387492759053</v>
      </c>
      <c r="HS64" s="42">
        <v>76</v>
      </c>
      <c r="HT64" s="117">
        <v>0.82207521527622318</v>
      </c>
      <c r="HU64" s="116">
        <v>1.008707836309864</v>
      </c>
      <c r="HV64" s="116">
        <v>1.1759719224201817</v>
      </c>
      <c r="HW64" s="116">
        <v>1.1093734661292036</v>
      </c>
      <c r="HX64" s="116">
        <v>0.97069495593948185</v>
      </c>
      <c r="HY64" s="42">
        <v>76</v>
      </c>
      <c r="HZ64" s="117">
        <v>1.5051673616449388</v>
      </c>
      <c r="IA64" s="116">
        <v>1.5508442533838358</v>
      </c>
      <c r="IB64" s="116">
        <v>1.5598610642499533</v>
      </c>
      <c r="IC64" s="116">
        <v>1.3125839895641693</v>
      </c>
      <c r="ID64" s="116">
        <v>1.2386564505542008</v>
      </c>
      <c r="IE64" s="42"/>
      <c r="IF64" s="32"/>
      <c r="IG64" s="32"/>
      <c r="IH64" s="32"/>
      <c r="II64" s="33"/>
      <c r="IJ64" s="42"/>
      <c r="IK64" s="32"/>
      <c r="IL64" s="32"/>
      <c r="IM64" s="32"/>
      <c r="IN64" s="32"/>
      <c r="IO64" s="33"/>
      <c r="IP64" s="42"/>
      <c r="IQ64" s="32"/>
      <c r="IR64" s="32"/>
      <c r="IS64" s="32"/>
      <c r="IT64" s="32"/>
      <c r="IU64" s="33"/>
      <c r="IW64">
        <v>1956</v>
      </c>
      <c r="IX64" s="63">
        <v>0.81753379916793611</v>
      </c>
      <c r="IY64" s="63">
        <v>0.69926750659942627</v>
      </c>
      <c r="IZ64" s="14">
        <v>0.35905659198760986</v>
      </c>
      <c r="JA64" s="13">
        <v>0.28746688116626989</v>
      </c>
      <c r="JB64" s="13">
        <v>0.42333724421809527</v>
      </c>
      <c r="JC64" s="13">
        <v>0.31330704689025879</v>
      </c>
      <c r="JD64" s="13">
        <v>0.1108500137925148</v>
      </c>
      <c r="JE64" s="13">
        <v>7.7498789985161354E-2</v>
      </c>
    </row>
    <row r="65" spans="1:265">
      <c r="A65" s="4">
        <v>1953</v>
      </c>
      <c r="B65" s="5">
        <v>17.212483382636215</v>
      </c>
      <c r="C65" s="5">
        <v>3.3152727591262003</v>
      </c>
      <c r="D65" s="57">
        <f t="shared" si="11"/>
        <v>0.1926086251139458</v>
      </c>
      <c r="E65" s="12">
        <v>0.13997076470627065</v>
      </c>
      <c r="F65" s="12">
        <v>1.7665992621721759E-2</v>
      </c>
      <c r="G65" s="12">
        <v>2.1112565535492178E-2</v>
      </c>
      <c r="H65" s="12">
        <v>1.3859302250461156E-2</v>
      </c>
      <c r="I65" s="12">
        <v>9.8184553758515485E-4</v>
      </c>
      <c r="J65" s="57">
        <v>1.2877456712876002E-2</v>
      </c>
      <c r="K65" s="58">
        <f t="shared" si="12"/>
        <v>5.5511151231257827E-17</v>
      </c>
      <c r="L65">
        <v>1953</v>
      </c>
      <c r="M65" s="1"/>
      <c r="N65" s="1"/>
      <c r="O65" s="1"/>
      <c r="Q65" s="14"/>
      <c r="U65" s="1"/>
      <c r="V65" s="18"/>
      <c r="W65" s="18"/>
      <c r="X65" s="18"/>
      <c r="Y65" s="6"/>
      <c r="Z65" s="13"/>
      <c r="AA65" s="4">
        <v>1953</v>
      </c>
      <c r="AO65" s="13">
        <v>0.2060944139957428</v>
      </c>
      <c r="AP65" s="13">
        <v>0.44474023580551147</v>
      </c>
      <c r="AQ65" s="13">
        <v>0.34916535019874573</v>
      </c>
      <c r="AR65" s="13">
        <v>0.1094803586602211</v>
      </c>
      <c r="AS65" s="13">
        <f t="shared" si="6"/>
        <v>0.23968499153852463</v>
      </c>
      <c r="AT65" s="13">
        <v>3.7616882473230362E-2</v>
      </c>
      <c r="AU65" s="215">
        <v>9642.4059127265573</v>
      </c>
      <c r="AV65" s="171">
        <f t="shared" si="7"/>
        <v>0.19060185734416951</v>
      </c>
      <c r="AW65" s="171">
        <f t="shared" si="8"/>
        <v>0.44956844488226921</v>
      </c>
      <c r="AX65" s="171">
        <v>0.34836323978107064</v>
      </c>
      <c r="AY65" s="171">
        <v>0.12715878446324358</v>
      </c>
      <c r="AZ65" s="171">
        <f t="shared" si="9"/>
        <v>0.22120445531782706</v>
      </c>
      <c r="BA65" s="216">
        <v>24897.330527009992</v>
      </c>
      <c r="BB65" s="215">
        <f>DataFigures!BA65*$BF$26</f>
        <v>20387.228896703185</v>
      </c>
      <c r="BC65" s="171">
        <f t="shared" si="10"/>
        <v>0.47296304767961028</v>
      </c>
      <c r="BD65" s="115"/>
      <c r="BJ65" s="4">
        <v>1953</v>
      </c>
      <c r="BK65" s="32"/>
      <c r="BL65" s="32"/>
      <c r="BM65" s="32"/>
      <c r="BN65" s="32"/>
      <c r="BO65" s="32"/>
      <c r="BP65" s="32"/>
      <c r="BQ65" s="32"/>
      <c r="BR65" s="32"/>
      <c r="BS65" s="33"/>
      <c r="BT65" s="38"/>
      <c r="BU65" s="30"/>
      <c r="BV65" s="30"/>
      <c r="BW65" s="30"/>
      <c r="BX65" s="30"/>
      <c r="BY65" s="30"/>
      <c r="BZ65" s="30"/>
      <c r="CA65" s="38"/>
      <c r="CB65" s="30"/>
      <c r="CC65" s="30"/>
      <c r="CD65" s="30"/>
      <c r="CE65" s="30"/>
      <c r="CF65" s="30"/>
      <c r="CG65" s="31"/>
      <c r="CH65" s="30"/>
      <c r="DF65" s="42"/>
      <c r="DG65" s="32"/>
      <c r="DH65" s="32"/>
      <c r="DI65" s="32"/>
      <c r="DJ65" s="32"/>
      <c r="DK65" s="32"/>
      <c r="DL65" s="32"/>
      <c r="DM65" s="33"/>
      <c r="DV65" s="42"/>
      <c r="DW65" s="32"/>
      <c r="DX65" s="32"/>
      <c r="DY65" s="32"/>
      <c r="DZ65" s="32"/>
      <c r="EA65" s="32"/>
      <c r="EB65" s="32"/>
      <c r="EC65" s="33"/>
      <c r="EL65" s="42"/>
      <c r="EM65" s="32"/>
      <c r="EN65" s="32"/>
      <c r="EO65" s="32"/>
      <c r="EP65" s="32"/>
      <c r="EQ65" s="32"/>
      <c r="ER65" s="32"/>
      <c r="ES65" s="33"/>
      <c r="ET65" s="42"/>
      <c r="EU65" s="32"/>
      <c r="EV65" s="32"/>
      <c r="EW65" s="32"/>
      <c r="EX65" s="32"/>
      <c r="EY65" s="32"/>
      <c r="EZ65" s="32"/>
      <c r="FA65" s="33"/>
      <c r="FB65" s="42"/>
      <c r="FC65" s="32"/>
      <c r="FD65" s="32"/>
      <c r="FE65" s="32"/>
      <c r="FF65" s="32"/>
      <c r="FG65" s="32"/>
      <c r="FH65" s="32"/>
      <c r="FI65" s="33"/>
      <c r="FK65" s="152">
        <v>1953</v>
      </c>
      <c r="FL65" s="42"/>
      <c r="FM65" s="32"/>
      <c r="FN65" s="32"/>
      <c r="FO65" s="42"/>
      <c r="FP65" s="32"/>
      <c r="FQ65" s="33"/>
      <c r="FR65" s="32"/>
      <c r="FS65" s="32"/>
      <c r="FT65" s="32"/>
      <c r="FU65" s="42"/>
      <c r="FV65" s="32"/>
      <c r="FW65" s="33"/>
      <c r="FX65" s="32"/>
      <c r="FY65" s="32"/>
      <c r="FZ65" s="33"/>
      <c r="GC65" s="42"/>
      <c r="GD65" s="32"/>
      <c r="GE65" s="32"/>
      <c r="GF65" s="32"/>
      <c r="GG65" s="32"/>
      <c r="GH65" s="32"/>
      <c r="GI65" s="32"/>
      <c r="GJ65" s="33"/>
      <c r="GK65" s="4">
        <v>1953</v>
      </c>
      <c r="GL65" s="152"/>
      <c r="GM65" s="32"/>
      <c r="GN65" s="32"/>
      <c r="GO65" s="32"/>
      <c r="GP65" s="33"/>
      <c r="GQ65" s="32">
        <v>77</v>
      </c>
      <c r="GR65" s="122">
        <v>1.979723334312439</v>
      </c>
      <c r="GS65" s="117">
        <v>1.946117639541626</v>
      </c>
      <c r="GT65" s="117">
        <v>1.4495232105255127</v>
      </c>
      <c r="GU65" s="123">
        <v>1.5597115755081177</v>
      </c>
      <c r="GV65" s="122">
        <v>2.0049739372443822</v>
      </c>
      <c r="GW65" s="117">
        <v>1.7964033090023848</v>
      </c>
      <c r="GX65" s="117">
        <v>1.4839293039419648</v>
      </c>
      <c r="GY65" s="123">
        <v>1.4514462568948896</v>
      </c>
      <c r="GZ65" s="122">
        <v>2.2937702612156228</v>
      </c>
      <c r="HA65" s="117">
        <v>2.1055466344423164</v>
      </c>
      <c r="HB65" s="117">
        <v>1.6980101180753362</v>
      </c>
      <c r="HC65" s="123">
        <v>1.6005284675278288</v>
      </c>
      <c r="HD65" s="122">
        <v>1.5193924890242942</v>
      </c>
      <c r="HE65" s="117">
        <v>1.0735491973350562</v>
      </c>
      <c r="HF65" s="117">
        <v>1.0628897037122178</v>
      </c>
      <c r="HG65" s="117">
        <v>1.0813110035217572</v>
      </c>
      <c r="HH65" s="42"/>
      <c r="HI65" s="32"/>
      <c r="HJ65" s="32"/>
      <c r="HK65" s="33"/>
      <c r="HM65" s="42">
        <v>77</v>
      </c>
      <c r="HN65" s="117">
        <v>0.94297856996119278</v>
      </c>
      <c r="HO65" s="116">
        <v>1.0754114163524862</v>
      </c>
      <c r="HP65" s="116">
        <v>1.2311345867648142</v>
      </c>
      <c r="HQ65" s="116">
        <v>1.1608722865210606</v>
      </c>
      <c r="HR65" s="116">
        <v>1.0101253485373229</v>
      </c>
      <c r="HS65" s="42">
        <v>77</v>
      </c>
      <c r="HT65" s="117">
        <v>0.8126292882622973</v>
      </c>
      <c r="HU65" s="116">
        <v>0.98480032375794979</v>
      </c>
      <c r="HV65" s="116">
        <v>1.1564248795569536</v>
      </c>
      <c r="HW65" s="116">
        <v>1.1045782510691842</v>
      </c>
      <c r="HX65" s="116">
        <v>0.9557730385734412</v>
      </c>
      <c r="HY65" s="42">
        <v>77</v>
      </c>
      <c r="HZ65" s="117">
        <v>1.49415495548753</v>
      </c>
      <c r="IA65" s="116">
        <v>1.5489589233265237</v>
      </c>
      <c r="IB65" s="116">
        <v>1.5295025754618241</v>
      </c>
      <c r="IC65" s="116">
        <v>1.3454825747380807</v>
      </c>
      <c r="ID65" s="116">
        <v>1.1983492134734317</v>
      </c>
      <c r="IE65" s="42"/>
      <c r="IF65" s="32"/>
      <c r="IG65" s="32"/>
      <c r="IH65" s="32"/>
      <c r="II65" s="33"/>
      <c r="IJ65" s="42"/>
      <c r="IK65" s="32"/>
      <c r="IL65" s="32"/>
      <c r="IM65" s="32"/>
      <c r="IN65" s="32"/>
      <c r="IO65" s="33"/>
      <c r="IP65" s="42"/>
      <c r="IQ65" s="32"/>
      <c r="IR65" s="32"/>
      <c r="IS65" s="32"/>
      <c r="IT65" s="32"/>
      <c r="IU65" s="33"/>
      <c r="IW65">
        <v>1957</v>
      </c>
      <c r="IX65" s="63">
        <v>0.8242685279811075</v>
      </c>
      <c r="IY65" s="63">
        <v>0.70600223541259766</v>
      </c>
      <c r="IZ65" s="14">
        <v>0.36453136801719666</v>
      </c>
      <c r="JA65" s="13">
        <v>0.30353345940545784</v>
      </c>
      <c r="JB65" s="13">
        <v>0.44246100706408831</v>
      </c>
      <c r="JC65" s="13">
        <v>0.33243080973625183</v>
      </c>
      <c r="JD65" s="13">
        <v>0.11358986049890518</v>
      </c>
      <c r="JE65" s="13">
        <v>8.4222765651353629E-2</v>
      </c>
    </row>
    <row r="66" spans="1:265">
      <c r="A66" s="4">
        <v>1954</v>
      </c>
      <c r="B66" s="5">
        <v>18.368140946973906</v>
      </c>
      <c r="C66" s="5">
        <v>3.4684755720198805</v>
      </c>
      <c r="D66" s="57">
        <f t="shared" si="11"/>
        <v>0.18883106254644139</v>
      </c>
      <c r="E66" s="12">
        <v>0.13807033526011483</v>
      </c>
      <c r="F66" s="12">
        <v>1.5920810520844684E-2</v>
      </c>
      <c r="G66" s="12">
        <v>1.8245269963508476E-2</v>
      </c>
      <c r="H66" s="12">
        <v>1.6587191493839033E-2</v>
      </c>
      <c r="I66" s="12">
        <v>1.2140586281636659E-3</v>
      </c>
      <c r="J66" s="57">
        <v>1.5373132865675368E-2</v>
      </c>
      <c r="K66" s="58">
        <f t="shared" si="12"/>
        <v>7.4553081343617378E-6</v>
      </c>
      <c r="L66">
        <v>1954</v>
      </c>
      <c r="M66" s="1"/>
      <c r="N66" s="1"/>
      <c r="O66" s="1"/>
      <c r="Q66" s="14"/>
      <c r="U66" s="1"/>
      <c r="V66" s="18"/>
      <c r="W66" s="18"/>
      <c r="X66" s="18"/>
      <c r="Y66" s="6"/>
      <c r="Z66" s="13"/>
      <c r="AA66" s="4">
        <v>1954</v>
      </c>
      <c r="AO66" s="13">
        <v>0.20100554823875427</v>
      </c>
      <c r="AP66" s="13">
        <v>0.44296714663505554</v>
      </c>
      <c r="AQ66" s="13">
        <v>0.35602730512619019</v>
      </c>
      <c r="AR66" s="13">
        <v>0.11157741397619247</v>
      </c>
      <c r="AS66" s="13">
        <f t="shared" si="6"/>
        <v>0.24444989114999771</v>
      </c>
      <c r="AT66" s="13">
        <v>3.7714596837759018E-2</v>
      </c>
      <c r="AU66" s="215">
        <v>10125.656349069508</v>
      </c>
      <c r="AV66" s="171">
        <f t="shared" si="7"/>
        <v>0.19250213086194279</v>
      </c>
      <c r="AW66" s="171">
        <f t="shared" si="8"/>
        <v>0.45405057859355663</v>
      </c>
      <c r="AX66" s="171">
        <v>0.35360185878536254</v>
      </c>
      <c r="AY66" s="171">
        <v>0.13006158510499735</v>
      </c>
      <c r="AZ66" s="171">
        <f t="shared" si="9"/>
        <v>0.22354027368036519</v>
      </c>
      <c r="BA66" s="216">
        <v>24387.008359338393</v>
      </c>
      <c r="BB66" s="215">
        <f>DataFigures!BA66*$BF$26</f>
        <v>19969.350569060964</v>
      </c>
      <c r="BC66" s="171">
        <f t="shared" si="10"/>
        <v>0.5070598722803461</v>
      </c>
      <c r="BD66" s="115"/>
      <c r="BJ66" s="4">
        <v>1954</v>
      </c>
      <c r="BK66" s="32"/>
      <c r="BL66" s="32"/>
      <c r="BM66" s="32"/>
      <c r="BN66" s="32"/>
      <c r="BO66" s="32"/>
      <c r="BP66" s="32"/>
      <c r="BQ66" s="32"/>
      <c r="BR66" s="32"/>
      <c r="BS66" s="33"/>
      <c r="BT66" s="38"/>
      <c r="BU66" s="30"/>
      <c r="BV66" s="30"/>
      <c r="BW66" s="30"/>
      <c r="BX66" s="30"/>
      <c r="BY66" s="30"/>
      <c r="BZ66" s="30"/>
      <c r="CA66" s="38"/>
      <c r="CB66" s="30"/>
      <c r="CC66" s="30"/>
      <c r="CD66" s="30"/>
      <c r="CE66" s="30"/>
      <c r="CF66" s="30"/>
      <c r="CG66" s="31"/>
      <c r="CH66" s="30"/>
      <c r="DF66" s="42"/>
      <c r="DG66" s="32"/>
      <c r="DH66" s="32"/>
      <c r="DI66" s="32"/>
      <c r="DJ66" s="32"/>
      <c r="DK66" s="32"/>
      <c r="DL66" s="32"/>
      <c r="DM66" s="33"/>
      <c r="DV66" s="42"/>
      <c r="DW66" s="32"/>
      <c r="DX66" s="32"/>
      <c r="DY66" s="32"/>
      <c r="DZ66" s="32"/>
      <c r="EA66" s="32"/>
      <c r="EB66" s="32"/>
      <c r="EC66" s="33"/>
      <c r="EL66" s="42"/>
      <c r="EM66" s="32"/>
      <c r="EN66" s="32"/>
      <c r="EO66" s="32"/>
      <c r="EP66" s="32"/>
      <c r="EQ66" s="32"/>
      <c r="ER66" s="32"/>
      <c r="ES66" s="33"/>
      <c r="ET66" s="42"/>
      <c r="EU66" s="32"/>
      <c r="EV66" s="32"/>
      <c r="EW66" s="32"/>
      <c r="EX66" s="32"/>
      <c r="EY66" s="32"/>
      <c r="EZ66" s="32"/>
      <c r="FA66" s="33"/>
      <c r="FB66" s="42"/>
      <c r="FC66" s="32"/>
      <c r="FD66" s="32"/>
      <c r="FE66" s="32"/>
      <c r="FF66" s="32"/>
      <c r="FG66" s="32"/>
      <c r="FH66" s="32"/>
      <c r="FI66" s="33"/>
      <c r="FK66" s="152">
        <v>1954</v>
      </c>
      <c r="FL66" s="42"/>
      <c r="FM66" s="32"/>
      <c r="FN66" s="32"/>
      <c r="FO66" s="42"/>
      <c r="FP66" s="32"/>
      <c r="FQ66" s="33"/>
      <c r="FR66" s="32"/>
      <c r="FS66" s="32"/>
      <c r="FT66" s="32"/>
      <c r="FU66" s="42"/>
      <c r="FV66" s="32"/>
      <c r="FW66" s="33"/>
      <c r="FX66" s="32"/>
      <c r="FY66" s="32"/>
      <c r="FZ66" s="33"/>
      <c r="GC66" s="42"/>
      <c r="GD66" s="32"/>
      <c r="GE66" s="32"/>
      <c r="GF66" s="32"/>
      <c r="GG66" s="32"/>
      <c r="GH66" s="32"/>
      <c r="GI66" s="32"/>
      <c r="GJ66" s="33"/>
      <c r="GK66" s="4">
        <v>1954</v>
      </c>
      <c r="GL66" s="152"/>
      <c r="GM66" s="32"/>
      <c r="GN66" s="32"/>
      <c r="GO66" s="32"/>
      <c r="GP66" s="33"/>
      <c r="GQ66" s="32">
        <v>78</v>
      </c>
      <c r="GR66" s="122">
        <v>2.0935618877410889</v>
      </c>
      <c r="GS66" s="117">
        <v>1.8041703701019287</v>
      </c>
      <c r="GT66" s="117">
        <v>1.4949434995651245</v>
      </c>
      <c r="GU66" s="123">
        <v>1.4321956634521484</v>
      </c>
      <c r="GV66" s="122">
        <v>2.0205875092677976</v>
      </c>
      <c r="GW66" s="117">
        <v>1.7923273535525956</v>
      </c>
      <c r="GX66" s="117">
        <v>1.4628018494635981</v>
      </c>
      <c r="GY66" s="123">
        <v>1.4387599612073194</v>
      </c>
      <c r="GZ66" s="122">
        <v>2.3347085798869847</v>
      </c>
      <c r="HA66" s="117">
        <v>2.0948709228363596</v>
      </c>
      <c r="HB66" s="117">
        <v>1.6634246110863338</v>
      </c>
      <c r="HC66" s="123">
        <v>1.5730737152293628</v>
      </c>
      <c r="HD66" s="122">
        <v>1.5346365221444662</v>
      </c>
      <c r="HE66" s="117">
        <v>1.0771872809563505</v>
      </c>
      <c r="HF66" s="117">
        <v>1.0712617728422393</v>
      </c>
      <c r="HG66" s="117">
        <v>1.0812608422276773</v>
      </c>
      <c r="HH66" s="42"/>
      <c r="HI66" s="32"/>
      <c r="HJ66" s="32"/>
      <c r="HK66" s="33"/>
      <c r="HM66" s="42">
        <v>78</v>
      </c>
      <c r="HN66" s="117">
        <v>0.91664960468261203</v>
      </c>
      <c r="HO66" s="116">
        <v>1.0551050286033046</v>
      </c>
      <c r="HP66" s="116">
        <v>1.1943971368963275</v>
      </c>
      <c r="HQ66" s="116">
        <v>1.1551402283877554</v>
      </c>
      <c r="HR66" s="116">
        <v>0.99042234353129111</v>
      </c>
      <c r="HS66" s="42">
        <v>78</v>
      </c>
      <c r="HT66" s="117">
        <v>0.78188447871715361</v>
      </c>
      <c r="HU66" s="116">
        <v>0.94639428687898319</v>
      </c>
      <c r="HV66" s="116">
        <v>1.093505738545532</v>
      </c>
      <c r="HW66" s="116">
        <v>1.0790520747840096</v>
      </c>
      <c r="HX66" s="116">
        <v>0.9430016215579895</v>
      </c>
      <c r="HY66" s="42">
        <v>78</v>
      </c>
      <c r="HZ66" s="117">
        <v>1.4796076115710945</v>
      </c>
      <c r="IA66" s="116">
        <v>1.5467958286028607</v>
      </c>
      <c r="IB66" s="116">
        <v>1.5158426755884533</v>
      </c>
      <c r="IC66" s="116">
        <v>1.3990519662853662</v>
      </c>
      <c r="ID66" s="116">
        <v>1.1768378868725549</v>
      </c>
      <c r="IE66" s="42"/>
      <c r="IF66" s="32"/>
      <c r="IG66" s="32"/>
      <c r="IH66" s="32"/>
      <c r="II66" s="33"/>
      <c r="IJ66" s="42"/>
      <c r="IK66" s="32"/>
      <c r="IL66" s="32"/>
      <c r="IM66" s="32"/>
      <c r="IN66" s="32"/>
      <c r="IO66" s="33"/>
      <c r="IP66" s="42"/>
      <c r="IQ66" s="32"/>
      <c r="IR66" s="32"/>
      <c r="IS66" s="32"/>
      <c r="IT66" s="32"/>
      <c r="IU66" s="33"/>
      <c r="IW66">
        <v>1958</v>
      </c>
      <c r="IX66" s="63">
        <v>0.8099257430995157</v>
      </c>
      <c r="IY66" s="63">
        <v>0.69165945053100586</v>
      </c>
      <c r="IZ66" s="14">
        <v>0.35445719957351685</v>
      </c>
      <c r="JA66" s="13">
        <v>0.29589301653724837</v>
      </c>
      <c r="JB66" s="13">
        <v>0.42098426145861956</v>
      </c>
      <c r="JC66" s="13">
        <v>0.31095406413078308</v>
      </c>
      <c r="JD66" s="13">
        <v>0.10488450527191162</v>
      </c>
      <c r="JE66" s="13">
        <v>8.3127706988806824E-2</v>
      </c>
    </row>
    <row r="67" spans="1:265">
      <c r="A67" s="4">
        <v>1955</v>
      </c>
      <c r="B67" s="5">
        <v>19.822435550148569</v>
      </c>
      <c r="C67" s="5">
        <v>3.7590425304643196</v>
      </c>
      <c r="D67" s="57">
        <f t="shared" si="11"/>
        <v>0.18963575494819282</v>
      </c>
      <c r="E67" s="12">
        <v>0.13447978253007425</v>
      </c>
      <c r="F67" s="12">
        <v>1.5716476507615977E-2</v>
      </c>
      <c r="G67" s="12">
        <v>2.162460255942519E-2</v>
      </c>
      <c r="H67" s="12">
        <v>1.7814893351077391E-2</v>
      </c>
      <c r="I67" s="12">
        <v>1.3873169081785152E-3</v>
      </c>
      <c r="J67" s="57">
        <v>1.6427576442898877E-2</v>
      </c>
      <c r="K67" s="58">
        <f t="shared" si="12"/>
        <v>0</v>
      </c>
      <c r="L67">
        <v>1955</v>
      </c>
      <c r="M67" s="1"/>
      <c r="N67" s="1"/>
      <c r="O67" s="1"/>
      <c r="Q67" s="14"/>
      <c r="U67" s="1"/>
      <c r="V67" s="18"/>
      <c r="W67" s="18"/>
      <c r="X67" s="18"/>
      <c r="Y67" s="6"/>
      <c r="Z67" s="13"/>
      <c r="AA67" s="4">
        <v>1955</v>
      </c>
      <c r="AO67" s="13">
        <v>0.1965099573135376</v>
      </c>
      <c r="AP67" s="13">
        <v>0.44030246138572693</v>
      </c>
      <c r="AQ67" s="13">
        <v>0.36318758130073547</v>
      </c>
      <c r="AR67" s="13">
        <v>0.1138007715344429</v>
      </c>
      <c r="AS67" s="13">
        <f t="shared" si="6"/>
        <v>0.24938680976629257</v>
      </c>
      <c r="AT67" s="13">
        <v>3.8370877504348755E-2</v>
      </c>
      <c r="AU67" s="215">
        <v>10607.284708179641</v>
      </c>
      <c r="AV67" s="171">
        <f t="shared" si="7"/>
        <v>0.19235578772781223</v>
      </c>
      <c r="AW67" s="171">
        <f t="shared" si="8"/>
        <v>0.45370540223406558</v>
      </c>
      <c r="AX67" s="171">
        <v>0.35982969777356111</v>
      </c>
      <c r="AY67" s="171">
        <v>0.13620044979298881</v>
      </c>
      <c r="AZ67" s="171">
        <f t="shared" si="9"/>
        <v>0.22362924798057229</v>
      </c>
      <c r="BA67" s="216">
        <v>26119.3762212031</v>
      </c>
      <c r="BB67" s="215">
        <f>DataFigures!BA67*$BF$26</f>
        <v>21387.903457484601</v>
      </c>
      <c r="BC67" s="171">
        <f t="shared" si="10"/>
        <v>0.49594784871107456</v>
      </c>
      <c r="BD67" s="115"/>
      <c r="BJ67" s="4">
        <v>1955</v>
      </c>
      <c r="BK67" s="32"/>
      <c r="BL67" s="32"/>
      <c r="BM67" s="32"/>
      <c r="BN67" s="32"/>
      <c r="BO67" s="32"/>
      <c r="BP67" s="32"/>
      <c r="BQ67" s="32"/>
      <c r="BR67" s="32"/>
      <c r="BS67" s="33"/>
      <c r="BT67" s="38"/>
      <c r="BU67" s="30"/>
      <c r="BV67" s="30"/>
      <c r="BW67" s="30"/>
      <c r="BX67" s="30"/>
      <c r="BY67" s="30"/>
      <c r="BZ67" s="30"/>
      <c r="CA67" s="38"/>
      <c r="CB67" s="30"/>
      <c r="CC67" s="30"/>
      <c r="CD67" s="30"/>
      <c r="CE67" s="30"/>
      <c r="CF67" s="30"/>
      <c r="CG67" s="31"/>
      <c r="CH67" s="30"/>
      <c r="DF67" s="42"/>
      <c r="DG67" s="32"/>
      <c r="DH67" s="32"/>
      <c r="DI67" s="32"/>
      <c r="DJ67" s="32"/>
      <c r="DK67" s="32"/>
      <c r="DL67" s="32"/>
      <c r="DM67" s="33"/>
      <c r="DV67" s="42"/>
      <c r="DW67" s="32"/>
      <c r="DX67" s="32"/>
      <c r="DY67" s="32"/>
      <c r="DZ67" s="32"/>
      <c r="EA67" s="32"/>
      <c r="EB67" s="32"/>
      <c r="EC67" s="33"/>
      <c r="EL67" s="42"/>
      <c r="EM67" s="32"/>
      <c r="EN67" s="32"/>
      <c r="EO67" s="32"/>
      <c r="EP67" s="32"/>
      <c r="EQ67" s="32"/>
      <c r="ER67" s="32"/>
      <c r="ES67" s="33"/>
      <c r="ET67" s="42"/>
      <c r="EU67" s="32"/>
      <c r="EV67" s="32"/>
      <c r="EW67" s="32"/>
      <c r="EX67" s="32"/>
      <c r="EY67" s="32"/>
      <c r="EZ67" s="32"/>
      <c r="FA67" s="33"/>
      <c r="FB67" s="42"/>
      <c r="FC67" s="32"/>
      <c r="FD67" s="32"/>
      <c r="FE67" s="32"/>
      <c r="FF67" s="32"/>
      <c r="FG67" s="32"/>
      <c r="FH67" s="32"/>
      <c r="FI67" s="33"/>
      <c r="FK67" s="152">
        <v>1955</v>
      </c>
      <c r="FL67" s="42"/>
      <c r="FM67" s="32"/>
      <c r="FN67" s="32"/>
      <c r="FO67" s="42"/>
      <c r="FP67" s="32"/>
      <c r="FQ67" s="33"/>
      <c r="FR67" s="32"/>
      <c r="FS67" s="32"/>
      <c r="FT67" s="32"/>
      <c r="FU67" s="42"/>
      <c r="FV67" s="32"/>
      <c r="FW67" s="33"/>
      <c r="FX67" s="32"/>
      <c r="FY67" s="32"/>
      <c r="FZ67" s="33"/>
      <c r="GC67" s="42"/>
      <c r="GD67" s="32"/>
      <c r="GE67" s="32"/>
      <c r="GF67" s="32"/>
      <c r="GG67" s="32"/>
      <c r="GH67" s="32"/>
      <c r="GI67" s="32"/>
      <c r="GJ67" s="33"/>
      <c r="GK67" s="4">
        <v>1955</v>
      </c>
      <c r="GL67" s="152"/>
      <c r="GM67" s="32"/>
      <c r="GN67" s="32"/>
      <c r="GO67" s="32"/>
      <c r="GP67" s="33"/>
      <c r="GQ67" s="32">
        <v>79</v>
      </c>
      <c r="GR67" s="122">
        <v>1.6422873735427856</v>
      </c>
      <c r="GS67" s="117">
        <v>1.6318217515945435</v>
      </c>
      <c r="GT67" s="117">
        <v>1.552146315574646</v>
      </c>
      <c r="GU67" s="123">
        <v>1.4327725172042847</v>
      </c>
      <c r="GV67" s="122">
        <v>2.0264432968838011</v>
      </c>
      <c r="GW67" s="117">
        <v>1.7893185330062789</v>
      </c>
      <c r="GX67" s="117">
        <v>1.4476933273784436</v>
      </c>
      <c r="GY67" s="123">
        <v>1.428778988458921</v>
      </c>
      <c r="GZ67" s="122">
        <v>2.3654543762124285</v>
      </c>
      <c r="HA67" s="117">
        <v>2.0878406236793605</v>
      </c>
      <c r="HB67" s="117">
        <v>1.6375503610233619</v>
      </c>
      <c r="HC67" s="123">
        <v>1.5526984356474758</v>
      </c>
      <c r="HD67" s="122">
        <v>1.5364823465453743</v>
      </c>
      <c r="HE67" s="117">
        <v>1.0812789238432439</v>
      </c>
      <c r="HF67" s="117">
        <v>1.0778849263664361</v>
      </c>
      <c r="HG67" s="117">
        <v>1.0819169197904155</v>
      </c>
      <c r="HH67" s="42"/>
      <c r="HI67" s="32"/>
      <c r="HJ67" s="32"/>
      <c r="HK67" s="33"/>
      <c r="HM67" s="42">
        <v>79</v>
      </c>
      <c r="HN67" s="117">
        <v>0.89939772885613523</v>
      </c>
      <c r="HO67" s="116">
        <v>1.041447782003845</v>
      </c>
      <c r="HP67" s="116">
        <v>1.17404277370645</v>
      </c>
      <c r="HQ67" s="116">
        <v>1.1526600738955817</v>
      </c>
      <c r="HR67" s="116">
        <v>0.98340266236113727</v>
      </c>
      <c r="HS67" s="42">
        <v>79</v>
      </c>
      <c r="HT67" s="117">
        <v>0.76384214848992338</v>
      </c>
      <c r="HU67" s="116">
        <v>0.92631138316147776</v>
      </c>
      <c r="HV67" s="116">
        <v>1.0657133844965168</v>
      </c>
      <c r="HW67" s="116">
        <v>1.0594589174502684</v>
      </c>
      <c r="HX67" s="116">
        <v>0.93891121970921454</v>
      </c>
      <c r="HY67" s="42">
        <v>79</v>
      </c>
      <c r="HZ67" s="117">
        <v>1.4703592541287307</v>
      </c>
      <c r="IA67" s="116">
        <v>1.5460343339775771</v>
      </c>
      <c r="IB67" s="116">
        <v>1.5026303267106156</v>
      </c>
      <c r="IC67" s="116">
        <v>1.4315295410458289</v>
      </c>
      <c r="ID67" s="116">
        <v>1.1611605863908723</v>
      </c>
      <c r="IE67" s="42"/>
      <c r="IF67" s="32"/>
      <c r="IG67" s="32"/>
      <c r="IH67" s="32"/>
      <c r="II67" s="33"/>
      <c r="IJ67" s="42"/>
      <c r="IK67" s="32"/>
      <c r="IL67" s="32"/>
      <c r="IM67" s="32"/>
      <c r="IN67" s="32"/>
      <c r="IO67" s="33"/>
      <c r="IP67" s="42"/>
      <c r="IQ67" s="32"/>
      <c r="IR67" s="32"/>
      <c r="IS67" s="32"/>
      <c r="IT67" s="32"/>
      <c r="IU67" s="33"/>
      <c r="IW67">
        <v>1959</v>
      </c>
      <c r="IX67" s="63">
        <v>0.82542146062499788</v>
      </c>
      <c r="IY67" s="63">
        <v>0.70715516805648804</v>
      </c>
      <c r="IZ67" s="14">
        <v>0.37545871734619141</v>
      </c>
      <c r="JA67" s="13">
        <v>0.29171784834511638</v>
      </c>
      <c r="JB67" s="13">
        <v>0.43497135562251421</v>
      </c>
      <c r="JC67" s="13">
        <v>0.32494115829467773</v>
      </c>
      <c r="JD67" s="13">
        <v>0.113559789955616</v>
      </c>
      <c r="JE67" s="13">
        <v>8.3947303783621918E-2</v>
      </c>
    </row>
    <row r="68" spans="1:265">
      <c r="A68" s="4">
        <v>1956</v>
      </c>
      <c r="B68" s="5">
        <v>21.914604982661299</v>
      </c>
      <c r="C68" s="5">
        <v>4.08825416115757</v>
      </c>
      <c r="D68" s="57">
        <f t="shared" si="11"/>
        <v>0.18655386051412615</v>
      </c>
      <c r="E68" s="12">
        <v>0.13062653942605498</v>
      </c>
      <c r="F68" s="12">
        <v>1.8165283752587469E-2</v>
      </c>
      <c r="G68" s="12">
        <v>1.9129767929085814E-2</v>
      </c>
      <c r="H68" s="12">
        <v>1.862602059877751E-2</v>
      </c>
      <c r="I68" s="12">
        <v>1.4739029074699525E-3</v>
      </c>
      <c r="J68" s="57">
        <v>1.7152117691307558E-2</v>
      </c>
      <c r="K68" s="58">
        <f t="shared" si="12"/>
        <v>6.2488076203702503E-6</v>
      </c>
      <c r="L68">
        <v>1956</v>
      </c>
      <c r="M68" s="1"/>
      <c r="N68" s="1"/>
      <c r="O68" s="1"/>
      <c r="Q68" s="14"/>
      <c r="U68" s="1"/>
      <c r="V68" s="18"/>
      <c r="W68" s="18"/>
      <c r="X68" s="18"/>
      <c r="Y68" s="6"/>
      <c r="Z68" s="13"/>
      <c r="AA68" s="4">
        <v>1956</v>
      </c>
      <c r="AO68" s="13">
        <v>0.19688056409358978</v>
      </c>
      <c r="AP68" s="13">
        <v>0.44406282901763916</v>
      </c>
      <c r="AQ68" s="13">
        <v>0.35905659198760986</v>
      </c>
      <c r="AR68" s="13">
        <v>0.1108500137925148</v>
      </c>
      <c r="AS68" s="13">
        <f t="shared" si="6"/>
        <v>0.24820657819509506</v>
      </c>
      <c r="AT68" s="13">
        <v>3.6671537905931473E-2</v>
      </c>
      <c r="AU68" s="215">
        <v>11045.62462441412</v>
      </c>
      <c r="AV68" s="171">
        <f t="shared" si="7"/>
        <v>0.19237157190139798</v>
      </c>
      <c r="AW68" s="171">
        <f t="shared" si="8"/>
        <v>0.4537426320201316</v>
      </c>
      <c r="AX68" s="171">
        <v>0.35344729054450041</v>
      </c>
      <c r="AY68" s="171">
        <v>0.12993941082176472</v>
      </c>
      <c r="AZ68" s="171">
        <f t="shared" si="9"/>
        <v>0.2235078797227357</v>
      </c>
      <c r="BA68" s="216">
        <v>26622.602735662127</v>
      </c>
      <c r="BB68" s="215">
        <f>DataFigures!BA68*$BF$26</f>
        <v>21799.971495302405</v>
      </c>
      <c r="BC68" s="171">
        <f t="shared" si="10"/>
        <v>0.50668069115568803</v>
      </c>
      <c r="BD68" s="115"/>
      <c r="BJ68" s="4">
        <v>1956</v>
      </c>
      <c r="BK68" s="32"/>
      <c r="BL68" s="32"/>
      <c r="BM68" s="32"/>
      <c r="BN68" s="32"/>
      <c r="BO68" s="32"/>
      <c r="BP68" s="32"/>
      <c r="BQ68" s="32"/>
      <c r="BR68" s="32"/>
      <c r="BS68" s="33"/>
      <c r="BT68" s="38"/>
      <c r="BU68" s="30"/>
      <c r="BV68" s="30"/>
      <c r="BW68" s="30"/>
      <c r="BX68" s="30"/>
      <c r="BY68" s="30"/>
      <c r="BZ68" s="30"/>
      <c r="CA68" s="38"/>
      <c r="CB68" s="30"/>
      <c r="CC68" s="30"/>
      <c r="CD68" s="30"/>
      <c r="CE68" s="30"/>
      <c r="CF68" s="30"/>
      <c r="CG68" s="31"/>
      <c r="CH68" s="30"/>
      <c r="DF68" s="42"/>
      <c r="DG68" s="32"/>
      <c r="DH68" s="32"/>
      <c r="DI68" s="32"/>
      <c r="DJ68" s="32"/>
      <c r="DK68" s="32"/>
      <c r="DL68" s="32"/>
      <c r="DM68" s="33"/>
      <c r="DV68" s="42"/>
      <c r="DW68" s="32"/>
      <c r="DX68" s="32"/>
      <c r="DY68" s="32"/>
      <c r="DZ68" s="32"/>
      <c r="EA68" s="32"/>
      <c r="EB68" s="32"/>
      <c r="EC68" s="33"/>
      <c r="EL68" s="42"/>
      <c r="EM68" s="32"/>
      <c r="EN68" s="32"/>
      <c r="EO68" s="32"/>
      <c r="EP68" s="32"/>
      <c r="EQ68" s="32"/>
      <c r="ER68" s="32"/>
      <c r="ES68" s="33"/>
      <c r="ET68" s="42"/>
      <c r="EU68" s="32"/>
      <c r="EV68" s="32"/>
      <c r="EW68" s="32"/>
      <c r="EX68" s="32"/>
      <c r="EY68" s="32"/>
      <c r="EZ68" s="32"/>
      <c r="FA68" s="33"/>
      <c r="FB68" s="42"/>
      <c r="FC68" s="32"/>
      <c r="FD68" s="32"/>
      <c r="FE68" s="32"/>
      <c r="FF68" s="32"/>
      <c r="FG68" s="32"/>
      <c r="FH68" s="32"/>
      <c r="FI68" s="33"/>
      <c r="FK68" s="152">
        <v>1956</v>
      </c>
      <c r="FL68" s="42"/>
      <c r="FM68" s="32"/>
      <c r="FN68" s="32"/>
      <c r="FO68" s="42"/>
      <c r="FP68" s="32"/>
      <c r="FQ68" s="33"/>
      <c r="FR68" s="32"/>
      <c r="FS68" s="32"/>
      <c r="FT68" s="32"/>
      <c r="FU68" s="42"/>
      <c r="FV68" s="32"/>
      <c r="FW68" s="33"/>
      <c r="FX68" s="32"/>
      <c r="FY68" s="32"/>
      <c r="FZ68" s="33"/>
      <c r="GC68" s="42"/>
      <c r="GD68" s="32"/>
      <c r="GE68" s="32"/>
      <c r="GF68" s="32"/>
      <c r="GG68" s="32"/>
      <c r="GH68" s="32"/>
      <c r="GI68" s="32"/>
      <c r="GJ68" s="33"/>
      <c r="GK68" s="4">
        <v>1956</v>
      </c>
      <c r="GL68" s="152"/>
      <c r="GM68" s="32"/>
      <c r="GN68" s="32"/>
      <c r="GO68" s="32"/>
      <c r="GP68" s="33"/>
      <c r="GQ68" s="32">
        <v>80</v>
      </c>
      <c r="GR68" s="122">
        <v>2.0024940967559814</v>
      </c>
      <c r="GS68" s="117">
        <v>1.6088154315948486</v>
      </c>
      <c r="GT68" s="117">
        <v>1.4480834007263184</v>
      </c>
      <c r="GU68" s="123">
        <v>1.4223121404647827</v>
      </c>
      <c r="GV68" s="122">
        <v>2.0269658193733027</v>
      </c>
      <c r="GW68" s="117">
        <v>1.7886657636213001</v>
      </c>
      <c r="GX68" s="117">
        <v>1.4370765052233661</v>
      </c>
      <c r="GY68" s="123">
        <v>1.4189978340992389</v>
      </c>
      <c r="GZ68" s="122">
        <v>2.3862611986396525</v>
      </c>
      <c r="HA68" s="117">
        <v>2.0794307382724986</v>
      </c>
      <c r="HB68" s="117">
        <v>1.6166975552730809</v>
      </c>
      <c r="HC68" s="123">
        <v>1.5354838572488931</v>
      </c>
      <c r="HD68" s="122">
        <v>1.522786547337567</v>
      </c>
      <c r="HE68" s="117">
        <v>1.0866635638459139</v>
      </c>
      <c r="HF68" s="117">
        <v>1.0843509571147136</v>
      </c>
      <c r="HG68" s="117">
        <v>1.0823042470862114</v>
      </c>
      <c r="HH68" s="42"/>
      <c r="HI68" s="32"/>
      <c r="HJ68" s="32"/>
      <c r="HK68" s="33"/>
      <c r="HM68" s="42">
        <v>80</v>
      </c>
      <c r="HN68" s="117">
        <v>0.88625102012383283</v>
      </c>
      <c r="HO68" s="116">
        <v>1.0327868511478751</v>
      </c>
      <c r="HP68" s="116">
        <v>1.1631388213788376</v>
      </c>
      <c r="HQ68" s="116">
        <v>1.1507504779758664</v>
      </c>
      <c r="HR68" s="116">
        <v>0.98173880535943037</v>
      </c>
      <c r="HS68" s="42">
        <v>80</v>
      </c>
      <c r="HT68" s="117">
        <v>0.75082087883230419</v>
      </c>
      <c r="HU68" s="116">
        <v>0.91456855305080131</v>
      </c>
      <c r="HV68" s="116">
        <v>1.0526111222011554</v>
      </c>
      <c r="HW68" s="116">
        <v>1.0474225557680095</v>
      </c>
      <c r="HX68" s="116">
        <v>0.93797809081266637</v>
      </c>
      <c r="HY68" s="42">
        <v>80</v>
      </c>
      <c r="HZ68" s="117">
        <v>1.4659418995876612</v>
      </c>
      <c r="IA68" s="116">
        <v>1.5499234873102286</v>
      </c>
      <c r="IB68" s="116">
        <v>1.4986860555518888</v>
      </c>
      <c r="IC68" s="116">
        <v>1.4548000932587593</v>
      </c>
      <c r="ID68" s="116">
        <v>1.1515586982308426</v>
      </c>
      <c r="IE68" s="42"/>
      <c r="IF68" s="32"/>
      <c r="IG68" s="32"/>
      <c r="IH68" s="32"/>
      <c r="II68" s="33"/>
      <c r="IJ68" s="42"/>
      <c r="IK68" s="32"/>
      <c r="IL68" s="32"/>
      <c r="IM68" s="32"/>
      <c r="IN68" s="32"/>
      <c r="IO68" s="33"/>
      <c r="IP68" s="42"/>
      <c r="IQ68" s="32"/>
      <c r="IR68" s="32"/>
      <c r="IS68" s="32"/>
      <c r="IT68" s="32"/>
      <c r="IU68" s="33"/>
      <c r="IW68">
        <v>1960</v>
      </c>
      <c r="IX68" s="63">
        <v>0.82918561315185335</v>
      </c>
      <c r="IY68" s="63">
        <v>0.71091932058334351</v>
      </c>
      <c r="IZ68" s="14">
        <v>0.37709328532218933</v>
      </c>
      <c r="JA68" s="13">
        <v>0.30277687794234187</v>
      </c>
      <c r="JB68" s="13">
        <v>0.42384975475619646</v>
      </c>
      <c r="JC68" s="13">
        <v>0.31381955742835999</v>
      </c>
      <c r="JD68" s="13">
        <v>0.11604154855012894</v>
      </c>
      <c r="JE68" s="13">
        <v>8.0459528254601842E-2</v>
      </c>
    </row>
    <row r="69" spans="1:265" ht="15" thickBot="1">
      <c r="A69" s="4">
        <v>1957</v>
      </c>
      <c r="B69" s="5">
        <v>24.640583623439422</v>
      </c>
      <c r="C69" s="5">
        <v>4.706584495769917</v>
      </c>
      <c r="D69" s="57">
        <f t="shared" si="11"/>
        <v>0.19100945690640078</v>
      </c>
      <c r="E69" s="12">
        <v>0.1306773727084288</v>
      </c>
      <c r="F69" s="12">
        <v>1.831475557747328E-2</v>
      </c>
      <c r="G69" s="12">
        <v>2.2364826791079758E-2</v>
      </c>
      <c r="H69" s="12">
        <v>1.9658059333766496E-2</v>
      </c>
      <c r="I69" s="12">
        <v>1.5543463006114438E-3</v>
      </c>
      <c r="J69" s="57">
        <v>1.8103713033155052E-2</v>
      </c>
      <c r="K69" s="58">
        <f t="shared" si="12"/>
        <v>-5.5575043475530883E-6</v>
      </c>
      <c r="L69">
        <v>1957</v>
      </c>
      <c r="M69" s="1"/>
      <c r="N69" s="1"/>
      <c r="O69" s="1"/>
      <c r="Q69" s="14"/>
      <c r="U69" s="1"/>
      <c r="V69" s="18"/>
      <c r="W69" s="18"/>
      <c r="X69" s="18"/>
      <c r="Y69" s="6"/>
      <c r="Z69" s="13"/>
      <c r="AA69" s="4">
        <v>1957</v>
      </c>
      <c r="AO69" s="13">
        <v>0.19341541826725006</v>
      </c>
      <c r="AP69" s="13">
        <v>0.44205319881439209</v>
      </c>
      <c r="AQ69" s="13">
        <v>0.36453136801719666</v>
      </c>
      <c r="AR69" s="13">
        <v>0.11358986049890518</v>
      </c>
      <c r="AS69" s="13">
        <f t="shared" si="6"/>
        <v>0.25094150751829147</v>
      </c>
      <c r="AT69" s="13">
        <v>3.7912167608737946E-2</v>
      </c>
      <c r="AU69" s="215">
        <v>11585.248034122544</v>
      </c>
      <c r="AV69" s="171">
        <f t="shared" si="7"/>
        <v>0.19110072766273228</v>
      </c>
      <c r="AW69" s="171">
        <f t="shared" si="8"/>
        <v>0.45074511942489559</v>
      </c>
      <c r="AX69" s="171">
        <v>0.35393881003812194</v>
      </c>
      <c r="AY69" s="171">
        <v>0.12840820988754656</v>
      </c>
      <c r="AZ69" s="171">
        <f t="shared" si="9"/>
        <v>0.22553060015057538</v>
      </c>
      <c r="BA69" s="216">
        <v>26673.12665431128</v>
      </c>
      <c r="BB69" s="215">
        <f>DataFigures!BA69*$BF$26</f>
        <v>21841.343107136101</v>
      </c>
      <c r="BC69" s="171">
        <f t="shared" si="10"/>
        <v>0.53042745481789344</v>
      </c>
      <c r="BD69" s="115"/>
      <c r="BJ69" s="4">
        <v>1957</v>
      </c>
      <c r="BK69" s="32"/>
      <c r="BL69" s="32"/>
      <c r="BM69" s="32"/>
      <c r="BN69" s="32"/>
      <c r="BO69" s="32"/>
      <c r="BP69" s="32"/>
      <c r="BQ69" s="32"/>
      <c r="BR69" s="32"/>
      <c r="BS69" s="33"/>
      <c r="BT69" s="38"/>
      <c r="BU69" s="30"/>
      <c r="BV69" s="30"/>
      <c r="BW69" s="30"/>
      <c r="BX69" s="30"/>
      <c r="BY69" s="30"/>
      <c r="BZ69" s="30"/>
      <c r="CA69" s="38"/>
      <c r="CB69" s="30"/>
      <c r="CC69" s="30"/>
      <c r="CD69" s="30"/>
      <c r="CE69" s="30"/>
      <c r="CF69" s="30"/>
      <c r="CG69" s="31"/>
      <c r="CH69" s="30"/>
      <c r="DF69" s="42"/>
      <c r="DG69" s="32"/>
      <c r="DH69" s="32"/>
      <c r="DI69" s="32"/>
      <c r="DJ69" s="32"/>
      <c r="DK69" s="32"/>
      <c r="DL69" s="32"/>
      <c r="DM69" s="33"/>
      <c r="DV69" s="42"/>
      <c r="DW69" s="32"/>
      <c r="DX69" s="32"/>
      <c r="DY69" s="32"/>
      <c r="DZ69" s="32"/>
      <c r="EA69" s="32"/>
      <c r="EB69" s="32"/>
      <c r="EC69" s="33"/>
      <c r="EL69" s="42"/>
      <c r="EM69" s="32"/>
      <c r="EN69" s="32"/>
      <c r="EO69" s="32"/>
      <c r="EP69" s="32"/>
      <c r="EQ69" s="32"/>
      <c r="ER69" s="32"/>
      <c r="ES69" s="33"/>
      <c r="ET69" s="42"/>
      <c r="EU69" s="32"/>
      <c r="EV69" s="32"/>
      <c r="EW69" s="32"/>
      <c r="EX69" s="32"/>
      <c r="EY69" s="32"/>
      <c r="EZ69" s="32"/>
      <c r="FA69" s="33"/>
      <c r="FB69" s="42"/>
      <c r="FC69" s="32"/>
      <c r="FD69" s="32"/>
      <c r="FE69" s="32"/>
      <c r="FF69" s="32"/>
      <c r="FG69" s="32"/>
      <c r="FH69" s="32"/>
      <c r="FI69" s="33"/>
      <c r="FK69" s="152">
        <v>1957</v>
      </c>
      <c r="FL69" s="42"/>
      <c r="FM69" s="32"/>
      <c r="FN69" s="32"/>
      <c r="FO69" s="42"/>
      <c r="FP69" s="32"/>
      <c r="FQ69" s="33"/>
      <c r="FR69" s="32"/>
      <c r="FS69" s="32"/>
      <c r="FT69" s="32"/>
      <c r="FU69" s="42"/>
      <c r="FV69" s="32"/>
      <c r="FW69" s="33"/>
      <c r="FX69" s="32"/>
      <c r="FY69" s="32"/>
      <c r="FZ69" s="33"/>
      <c r="GC69" s="42"/>
      <c r="GD69" s="32"/>
      <c r="GE69" s="32"/>
      <c r="GF69" s="32"/>
      <c r="GG69" s="32"/>
      <c r="GH69" s="32"/>
      <c r="GI69" s="32"/>
      <c r="GJ69" s="33"/>
      <c r="GK69" s="4">
        <v>1957</v>
      </c>
      <c r="GL69" s="152"/>
      <c r="GM69" s="32"/>
      <c r="GN69" s="32"/>
      <c r="GO69" s="32"/>
      <c r="GP69" s="33"/>
      <c r="GQ69" s="32">
        <v>81</v>
      </c>
      <c r="GR69" s="122">
        <v>2.0991053581237793</v>
      </c>
      <c r="GS69" s="117">
        <v>1.8106083869934082</v>
      </c>
      <c r="GT69" s="117">
        <v>1.3934839963912964</v>
      </c>
      <c r="GU69" s="123">
        <v>1.3804712295532227</v>
      </c>
      <c r="GV69" s="122">
        <v>2.0304693087941788</v>
      </c>
      <c r="GW69" s="117">
        <v>1.7896559189473868</v>
      </c>
      <c r="GX69" s="117">
        <v>1.4292785797474612</v>
      </c>
      <c r="GY69" s="123">
        <v>1.4083707542385411</v>
      </c>
      <c r="GZ69" s="122">
        <v>2.3904378628011567</v>
      </c>
      <c r="HA69" s="117">
        <v>2.0693207421901443</v>
      </c>
      <c r="HB69" s="117">
        <v>1.5977539223692898</v>
      </c>
      <c r="HC69" s="123">
        <v>1.5206324710569721</v>
      </c>
      <c r="HD69" s="122">
        <v>1.5051288148215403</v>
      </c>
      <c r="HE69" s="117">
        <v>1.0940730021917198</v>
      </c>
      <c r="HF69" s="117">
        <v>1.0934589202704597</v>
      </c>
      <c r="HG69" s="117">
        <v>1.0816561724619895</v>
      </c>
      <c r="HH69" s="42"/>
      <c r="HI69" s="32"/>
      <c r="HJ69" s="32"/>
      <c r="HK69" s="33"/>
      <c r="HM69" s="50">
        <v>81</v>
      </c>
      <c r="HN69" s="117">
        <v>0.87372198634692166</v>
      </c>
      <c r="HO69" s="116">
        <v>1.0269509609084866</v>
      </c>
      <c r="HP69" s="116">
        <v>1.1580546317904952</v>
      </c>
      <c r="HQ69" s="116">
        <v>1.1485640470213934</v>
      </c>
      <c r="HR69" s="116">
        <v>0.98107996922036977</v>
      </c>
      <c r="HS69" s="50">
        <v>81</v>
      </c>
      <c r="HT69" s="117">
        <v>0.74091815767509306</v>
      </c>
      <c r="HU69" s="116">
        <v>0.90505931932087036</v>
      </c>
      <c r="HV69" s="116">
        <v>1.0455445664962852</v>
      </c>
      <c r="HW69" s="116">
        <v>1.038200083274782</v>
      </c>
      <c r="HX69" s="116">
        <v>0.93780220013179882</v>
      </c>
      <c r="HY69" s="50">
        <v>81</v>
      </c>
      <c r="HZ69" s="117">
        <v>1.4597681117414973</v>
      </c>
      <c r="IA69" s="116">
        <v>1.5506582464690155</v>
      </c>
      <c r="IB69" s="116">
        <v>1.5001021663696896</v>
      </c>
      <c r="IC69" s="116">
        <v>1.4718269571374327</v>
      </c>
      <c r="ID69" s="116">
        <v>1.148571446400233</v>
      </c>
      <c r="IE69" s="42"/>
      <c r="IF69" s="32"/>
      <c r="IG69" s="32"/>
      <c r="IH69" s="32"/>
      <c r="II69" s="33"/>
      <c r="IJ69" s="42"/>
      <c r="IK69" s="32"/>
      <c r="IL69" s="32"/>
      <c r="IM69" s="32"/>
      <c r="IN69" s="32"/>
      <c r="IO69" s="33"/>
      <c r="IP69" s="42"/>
      <c r="IQ69" s="32"/>
      <c r="IR69" s="32"/>
      <c r="IS69" s="32"/>
      <c r="IT69" s="32"/>
      <c r="IU69" s="33"/>
      <c r="IW69">
        <v>1961</v>
      </c>
      <c r="IX69" s="63"/>
      <c r="IY69" s="63"/>
      <c r="IZ69" s="14">
        <v>0.38179731369018555</v>
      </c>
      <c r="JA69" s="13">
        <v>0.30248813590892121</v>
      </c>
      <c r="JB69" s="13"/>
      <c r="JC69" s="13"/>
      <c r="JD69" s="13">
        <v>0.11719413101673126</v>
      </c>
      <c r="JE69" s="13">
        <v>7.808895760303218E-2</v>
      </c>
    </row>
    <row r="70" spans="1:265">
      <c r="A70" s="4">
        <v>1958</v>
      </c>
      <c r="B70" s="5">
        <v>28.277048317355831</v>
      </c>
      <c r="C70" s="5">
        <v>5.4340691072858061</v>
      </c>
      <c r="D70" s="57">
        <f t="shared" si="11"/>
        <v>0.19217243066881537</v>
      </c>
      <c r="E70" s="12">
        <v>0.12790458921666881</v>
      </c>
      <c r="F70" s="12">
        <v>2.104197537669238E-2</v>
      </c>
      <c r="G70" s="12">
        <v>2.3128540901652925E-2</v>
      </c>
      <c r="H70" s="12">
        <v>2.0094903772722286E-2</v>
      </c>
      <c r="I70" s="12">
        <v>1.6515160803165078E-3</v>
      </c>
      <c r="J70" s="57">
        <v>1.8443387692405781E-2</v>
      </c>
      <c r="K70" s="58">
        <f t="shared" si="12"/>
        <v>2.4214010789745666E-6</v>
      </c>
      <c r="L70">
        <v>1958</v>
      </c>
      <c r="M70" s="1"/>
      <c r="N70" s="1"/>
      <c r="O70" s="1"/>
      <c r="Q70" s="14"/>
      <c r="U70" s="1"/>
      <c r="V70" s="18"/>
      <c r="W70" s="18"/>
      <c r="X70" s="18"/>
      <c r="Y70" s="6"/>
      <c r="Z70" s="13"/>
      <c r="AA70" s="4">
        <v>1958</v>
      </c>
      <c r="AO70" s="13">
        <v>0.19425958395004272</v>
      </c>
      <c r="AP70" s="13">
        <v>0.45128321647644043</v>
      </c>
      <c r="AQ70" s="13">
        <v>0.35445719957351685</v>
      </c>
      <c r="AR70" s="13">
        <v>0.10488450527191162</v>
      </c>
      <c r="AS70" s="13">
        <f t="shared" si="6"/>
        <v>0.24957269430160522</v>
      </c>
      <c r="AT70" s="13">
        <v>3.3962130546569824E-2</v>
      </c>
      <c r="AU70" s="215">
        <v>11807.140370022076</v>
      </c>
      <c r="AV70" s="171">
        <f t="shared" si="7"/>
        <v>0.19249187201455814</v>
      </c>
      <c r="AW70" s="171">
        <f t="shared" si="8"/>
        <v>0.45402638127392259</v>
      </c>
      <c r="AX70" s="171">
        <v>0.35388579607847021</v>
      </c>
      <c r="AY70" s="171">
        <v>0.12196181099853481</v>
      </c>
      <c r="AZ70" s="171">
        <f t="shared" si="9"/>
        <v>0.23192398507993539</v>
      </c>
      <c r="BA70" s="216">
        <v>25931.088746022509</v>
      </c>
      <c r="BB70" s="215">
        <f>DataFigures!BA70*$BF$26</f>
        <v>21233.723881858026</v>
      </c>
      <c r="BC70" s="171">
        <f t="shared" si="10"/>
        <v>0.55605603782528368</v>
      </c>
      <c r="BD70" s="115"/>
      <c r="BJ70" s="4">
        <v>1958</v>
      </c>
      <c r="BK70" s="32"/>
      <c r="BL70" s="32"/>
      <c r="BM70" s="32"/>
      <c r="BN70" s="32"/>
      <c r="BO70" s="32"/>
      <c r="BP70" s="32"/>
      <c r="BQ70" s="32"/>
      <c r="BR70" s="32"/>
      <c r="BS70" s="33"/>
      <c r="BT70" s="38"/>
      <c r="BU70" s="30"/>
      <c r="BV70" s="30"/>
      <c r="BW70" s="30"/>
      <c r="BX70" s="30"/>
      <c r="BY70" s="30"/>
      <c r="BZ70" s="30"/>
      <c r="CA70" s="38"/>
      <c r="CB70" s="30"/>
      <c r="CC70" s="30"/>
      <c r="CD70" s="30"/>
      <c r="CE70" s="30"/>
      <c r="CF70" s="30"/>
      <c r="CG70" s="31"/>
      <c r="CH70" s="30"/>
      <c r="DF70" s="42"/>
      <c r="DG70" s="32"/>
      <c r="DH70" s="32"/>
      <c r="DI70" s="32"/>
      <c r="DJ70" s="32"/>
      <c r="DK70" s="32"/>
      <c r="DL70" s="32"/>
      <c r="DM70" s="33"/>
      <c r="DV70" s="42"/>
      <c r="DW70" s="32"/>
      <c r="DX70" s="32"/>
      <c r="DY70" s="32"/>
      <c r="DZ70" s="32"/>
      <c r="EA70" s="32"/>
      <c r="EB70" s="32"/>
      <c r="EC70" s="33"/>
      <c r="EL70" s="42"/>
      <c r="EM70" s="32"/>
      <c r="EN70" s="32"/>
      <c r="EO70" s="32"/>
      <c r="EP70" s="32"/>
      <c r="EQ70" s="32"/>
      <c r="ER70" s="32"/>
      <c r="ES70" s="33"/>
      <c r="ET70" s="42"/>
      <c r="EU70" s="32"/>
      <c r="EV70" s="32"/>
      <c r="EW70" s="32"/>
      <c r="EX70" s="32"/>
      <c r="EY70" s="32"/>
      <c r="EZ70" s="32"/>
      <c r="FA70" s="33"/>
      <c r="FB70" s="42"/>
      <c r="FC70" s="32"/>
      <c r="FD70" s="32"/>
      <c r="FE70" s="32"/>
      <c r="FF70" s="32"/>
      <c r="FG70" s="32"/>
      <c r="FH70" s="32"/>
      <c r="FI70" s="33"/>
      <c r="FK70" s="152">
        <v>1958</v>
      </c>
      <c r="FL70" s="42"/>
      <c r="FM70" s="32"/>
      <c r="FN70" s="32"/>
      <c r="FO70" s="42"/>
      <c r="FP70" s="32"/>
      <c r="FQ70" s="33"/>
      <c r="FR70" s="32"/>
      <c r="FS70" s="32"/>
      <c r="FT70" s="32"/>
      <c r="FU70" s="42"/>
      <c r="FV70" s="32"/>
      <c r="FW70" s="33"/>
      <c r="FX70" s="32"/>
      <c r="FY70" s="32"/>
      <c r="FZ70" s="33"/>
      <c r="GC70" s="42"/>
      <c r="GD70" s="32"/>
      <c r="GE70" s="32"/>
      <c r="GF70" s="32"/>
      <c r="GG70" s="32"/>
      <c r="GH70" s="32"/>
      <c r="GI70" s="32"/>
      <c r="GJ70" s="33"/>
      <c r="GK70" s="4">
        <v>1958</v>
      </c>
      <c r="GL70" s="152"/>
      <c r="GM70" s="32"/>
      <c r="GN70" s="32"/>
      <c r="GO70" s="32"/>
      <c r="GP70" s="33"/>
      <c r="GQ70" s="32"/>
      <c r="GR70" s="32"/>
      <c r="GS70" s="32"/>
      <c r="GT70" s="32"/>
      <c r="GU70" s="32"/>
      <c r="GV70" s="42"/>
      <c r="GW70" s="32"/>
      <c r="GX70" s="32"/>
      <c r="GY70" s="33"/>
      <c r="GZ70" s="32"/>
      <c r="HA70" s="32"/>
      <c r="HB70" s="32"/>
      <c r="HC70" s="32"/>
      <c r="HD70" s="42"/>
      <c r="HE70" s="32"/>
      <c r="HF70" s="32"/>
      <c r="HG70" s="32"/>
      <c r="HH70" s="42"/>
      <c r="HI70" s="32"/>
      <c r="HJ70" s="32"/>
      <c r="HK70" s="33"/>
      <c r="HN70" s="32"/>
      <c r="HO70" s="32"/>
      <c r="HP70" s="32"/>
      <c r="HQ70" s="32"/>
      <c r="HR70" s="32"/>
      <c r="HT70" s="32"/>
      <c r="HU70" s="32"/>
      <c r="HV70" s="32"/>
      <c r="HW70" s="32"/>
      <c r="HX70" s="32"/>
      <c r="HZ70" s="32"/>
      <c r="IA70" s="32"/>
      <c r="IB70" s="32"/>
      <c r="IC70" s="32"/>
      <c r="ID70" s="32"/>
      <c r="IE70" s="42"/>
      <c r="IF70" s="32"/>
      <c r="IG70" s="32"/>
      <c r="IH70" s="32"/>
      <c r="II70" s="33"/>
      <c r="IJ70" s="42"/>
      <c r="IK70" s="32"/>
      <c r="IL70" s="32"/>
      <c r="IM70" s="32"/>
      <c r="IN70" s="32"/>
      <c r="IO70" s="33"/>
      <c r="IP70" s="42"/>
      <c r="IQ70" s="32"/>
      <c r="IR70" s="32"/>
      <c r="IS70" s="32"/>
      <c r="IT70" s="32"/>
      <c r="IU70" s="33"/>
      <c r="IW70">
        <v>1962</v>
      </c>
      <c r="IX70" s="63">
        <v>0.82308871364242342</v>
      </c>
      <c r="IY70" s="63">
        <v>0.70482242107391357</v>
      </c>
      <c r="IZ70" s="14">
        <v>0.37026607990264893</v>
      </c>
      <c r="JA70" s="13">
        <v>0.30090104292183972</v>
      </c>
      <c r="JB70" s="13">
        <v>0.42999055308650347</v>
      </c>
      <c r="JC70" s="13">
        <v>0.31996035575866699</v>
      </c>
      <c r="JD70" s="13">
        <v>0.11097476631402969</v>
      </c>
      <c r="JE70" s="13">
        <v>7.7190513990861132E-2</v>
      </c>
    </row>
    <row r="71" spans="1:265">
      <c r="A71" s="4">
        <v>1959</v>
      </c>
      <c r="B71" s="5">
        <v>30.434595908038055</v>
      </c>
      <c r="C71" s="5">
        <v>5.7951907060534325</v>
      </c>
      <c r="D71" s="57">
        <f t="shared" si="11"/>
        <v>0.19041457700192002</v>
      </c>
      <c r="E71" s="12">
        <v>0.12209446230307679</v>
      </c>
      <c r="F71" s="12">
        <v>2.1035114317157586E-2</v>
      </c>
      <c r="G71" s="12">
        <v>2.534528178325408E-2</v>
      </c>
      <c r="H71" s="12">
        <v>2.1937468853584809E-2</v>
      </c>
      <c r="I71" s="12">
        <v>1.7710108641779113E-3</v>
      </c>
      <c r="J71" s="57">
        <v>2.0166457989406899E-2</v>
      </c>
      <c r="K71" s="58">
        <f t="shared" si="12"/>
        <v>2.2497448467599657E-6</v>
      </c>
      <c r="L71">
        <v>1959</v>
      </c>
      <c r="M71" s="1"/>
      <c r="N71" s="1"/>
      <c r="O71" s="1"/>
      <c r="Q71" s="14"/>
      <c r="U71" s="1"/>
      <c r="V71" s="18"/>
      <c r="W71" s="18"/>
      <c r="X71" s="18"/>
      <c r="Y71" s="6"/>
      <c r="Z71" s="13"/>
      <c r="AA71" s="4">
        <v>1959</v>
      </c>
      <c r="AO71" s="13">
        <v>0.18672502040863037</v>
      </c>
      <c r="AP71" s="13">
        <v>0.43781626224517822</v>
      </c>
      <c r="AQ71" s="13">
        <v>0.37545871734619141</v>
      </c>
      <c r="AR71" s="13">
        <v>0.113559789955616</v>
      </c>
      <c r="AS71" s="13">
        <f t="shared" si="6"/>
        <v>0.26189892739057541</v>
      </c>
      <c r="AT71" s="13">
        <v>3.6770403385162354E-2</v>
      </c>
      <c r="AU71" s="215">
        <v>12024.419687576181</v>
      </c>
      <c r="AV71" s="171">
        <f t="shared" si="7"/>
        <v>0.191633940195052</v>
      </c>
      <c r="AW71" s="171">
        <f t="shared" si="8"/>
        <v>0.45200279619828532</v>
      </c>
      <c r="AX71" s="171">
        <v>0.35815415291237201</v>
      </c>
      <c r="AY71" s="171">
        <v>0.12762674369767296</v>
      </c>
      <c r="AZ71" s="171">
        <f t="shared" si="9"/>
        <v>0.23052740921469905</v>
      </c>
      <c r="BA71" s="216">
        <v>27516.326442061272</v>
      </c>
      <c r="BB71" s="215">
        <f>DataFigures!BA71*$BF$26</f>
        <v>22531.798939734759</v>
      </c>
      <c r="BC71" s="171">
        <f t="shared" si="10"/>
        <v>0.53366443219813897</v>
      </c>
      <c r="BD71" s="115"/>
      <c r="BJ71" s="4">
        <v>1959</v>
      </c>
      <c r="BK71" s="32"/>
      <c r="BL71" s="32"/>
      <c r="BM71" s="32"/>
      <c r="BN71" s="32"/>
      <c r="BO71" s="32"/>
      <c r="BP71" s="32"/>
      <c r="BQ71" s="32"/>
      <c r="BR71" s="32"/>
      <c r="BS71" s="33"/>
      <c r="BT71" s="38"/>
      <c r="BU71" s="30"/>
      <c r="BV71" s="30"/>
      <c r="BW71" s="30"/>
      <c r="BX71" s="30"/>
      <c r="BY71" s="30"/>
      <c r="BZ71" s="30"/>
      <c r="CA71" s="38"/>
      <c r="CB71" s="30"/>
      <c r="CC71" s="30"/>
      <c r="CD71" s="30"/>
      <c r="CE71" s="30"/>
      <c r="CF71" s="30"/>
      <c r="CG71" s="31"/>
      <c r="CH71" s="30"/>
      <c r="DF71" s="42"/>
      <c r="DG71" s="32"/>
      <c r="DH71" s="32"/>
      <c r="DI71" s="32"/>
      <c r="DJ71" s="32"/>
      <c r="DK71" s="32"/>
      <c r="DL71" s="32"/>
      <c r="DM71" s="33"/>
      <c r="DV71" s="42"/>
      <c r="DW71" s="32"/>
      <c r="DX71" s="32"/>
      <c r="DY71" s="32"/>
      <c r="DZ71" s="32"/>
      <c r="EA71" s="32"/>
      <c r="EB71" s="32"/>
      <c r="EC71" s="33"/>
      <c r="EL71" s="42"/>
      <c r="EM71" s="32"/>
      <c r="EN71" s="32"/>
      <c r="EO71" s="32"/>
      <c r="EP71" s="32"/>
      <c r="EQ71" s="32"/>
      <c r="ER71" s="32"/>
      <c r="ES71" s="33"/>
      <c r="ET71" s="42"/>
      <c r="EU71" s="32"/>
      <c r="EV71" s="32"/>
      <c r="EW71" s="32"/>
      <c r="EX71" s="32"/>
      <c r="EY71" s="32"/>
      <c r="EZ71" s="32"/>
      <c r="FA71" s="33"/>
      <c r="FB71" s="42"/>
      <c r="FC71" s="32"/>
      <c r="FD71" s="32"/>
      <c r="FE71" s="32"/>
      <c r="FF71" s="32"/>
      <c r="FG71" s="32"/>
      <c r="FH71" s="32"/>
      <c r="FI71" s="33"/>
      <c r="FK71" s="152">
        <v>1959</v>
      </c>
      <c r="FL71" s="42"/>
      <c r="FM71" s="32"/>
      <c r="FN71" s="32"/>
      <c r="FO71" s="42"/>
      <c r="FP71" s="32"/>
      <c r="FQ71" s="33"/>
      <c r="FR71" s="32"/>
      <c r="FS71" s="32"/>
      <c r="FT71" s="32"/>
      <c r="FU71" s="42"/>
      <c r="FV71" s="32"/>
      <c r="FW71" s="33"/>
      <c r="FX71" s="32"/>
      <c r="FY71" s="32"/>
      <c r="FZ71" s="33"/>
      <c r="GC71" s="42"/>
      <c r="GD71" s="32"/>
      <c r="GE71" s="32"/>
      <c r="GF71" s="32"/>
      <c r="GG71" s="32"/>
      <c r="GH71" s="32"/>
      <c r="GI71" s="32"/>
      <c r="GJ71" s="33"/>
      <c r="GK71" s="4">
        <v>1959</v>
      </c>
      <c r="GL71" s="152"/>
      <c r="GM71" s="32"/>
      <c r="GN71" s="32"/>
      <c r="GO71" s="32"/>
      <c r="GP71" s="33"/>
      <c r="GQ71" s="32"/>
      <c r="GR71" s="32"/>
      <c r="GS71" s="32"/>
      <c r="GT71" s="32"/>
      <c r="GU71" s="32"/>
      <c r="GV71" s="42"/>
      <c r="GW71" s="32"/>
      <c r="GX71" s="32"/>
      <c r="GY71" s="33"/>
      <c r="GZ71" s="32"/>
      <c r="HA71" s="32"/>
      <c r="HB71" s="32"/>
      <c r="HC71" s="32"/>
      <c r="HD71" s="42"/>
      <c r="HE71" s="32"/>
      <c r="HF71" s="32"/>
      <c r="HG71" s="32"/>
      <c r="HH71" s="42"/>
      <c r="HI71" s="32"/>
      <c r="HJ71" s="32"/>
      <c r="HK71" s="33"/>
      <c r="HN71" s="32"/>
      <c r="HO71" s="32"/>
      <c r="HP71" s="32"/>
      <c r="HQ71" s="32"/>
      <c r="HR71" s="32"/>
      <c r="HT71" s="32"/>
      <c r="HU71" s="32"/>
      <c r="HV71" s="32"/>
      <c r="HW71" s="32"/>
      <c r="HX71" s="32"/>
      <c r="HZ71" s="32"/>
      <c r="IA71" s="32"/>
      <c r="IB71" s="32"/>
      <c r="IC71" s="32"/>
      <c r="ID71" s="32"/>
      <c r="IE71" s="42"/>
      <c r="IF71" s="32"/>
      <c r="IG71" s="32"/>
      <c r="IH71" s="32"/>
      <c r="II71" s="33"/>
      <c r="IJ71" s="42"/>
      <c r="IK71" s="32"/>
      <c r="IL71" s="32"/>
      <c r="IM71" s="32"/>
      <c r="IN71" s="32"/>
      <c r="IO71" s="33"/>
      <c r="IP71" s="42"/>
      <c r="IQ71" s="32"/>
      <c r="IR71" s="32"/>
      <c r="IS71" s="32"/>
      <c r="IT71" s="32"/>
      <c r="IU71" s="33"/>
      <c r="IW71">
        <v>1963</v>
      </c>
      <c r="IX71" s="63"/>
      <c r="IY71" s="63"/>
      <c r="IZ71" s="14">
        <v>0.37105217576026917</v>
      </c>
      <c r="JA71" s="13">
        <v>0.30967346377577043</v>
      </c>
      <c r="JB71" s="13"/>
      <c r="JC71" s="13"/>
      <c r="JD71" s="13">
        <v>0.10886869579553604</v>
      </c>
      <c r="JE71" s="13">
        <v>7.8095488818712838E-2</v>
      </c>
    </row>
    <row r="72" spans="1:265">
      <c r="A72" s="4">
        <v>1960</v>
      </c>
      <c r="B72" s="5">
        <v>33.750134364460983</v>
      </c>
      <c r="C72" s="5">
        <v>6.6902718936912891</v>
      </c>
      <c r="D72" s="57">
        <f t="shared" si="11"/>
        <v>0.19822948914645419</v>
      </c>
      <c r="E72" s="12">
        <v>0.12409053227474005</v>
      </c>
      <c r="F72" s="12">
        <v>2.0705268341712522E-2</v>
      </c>
      <c r="G72" s="12">
        <v>2.9822992163414715E-2</v>
      </c>
      <c r="H72" s="12">
        <v>2.3610696366586914E-2</v>
      </c>
      <c r="I72" s="12">
        <v>2.3140648613902874E-3</v>
      </c>
      <c r="J72" s="57">
        <v>2.1296631505196627E-2</v>
      </c>
      <c r="K72" s="58">
        <f t="shared" si="12"/>
        <v>0</v>
      </c>
      <c r="L72">
        <v>1960</v>
      </c>
      <c r="M72" s="1"/>
      <c r="N72" s="1"/>
      <c r="O72" s="1"/>
      <c r="Q72" s="14"/>
      <c r="U72" s="1"/>
      <c r="V72" s="18"/>
      <c r="W72" s="18"/>
      <c r="X72" s="18"/>
      <c r="Y72" s="6"/>
      <c r="Z72" s="13"/>
      <c r="AA72" s="4">
        <v>1960</v>
      </c>
      <c r="AO72" s="13">
        <v>0.18487872183322906</v>
      </c>
      <c r="AP72" s="13">
        <v>0.43802797794342041</v>
      </c>
      <c r="AQ72" s="13">
        <v>0.37709328532218933</v>
      </c>
      <c r="AR72" s="13">
        <v>0.11604154855012894</v>
      </c>
      <c r="AS72" s="13">
        <f t="shared" si="6"/>
        <v>0.26105173677206039</v>
      </c>
      <c r="AT72" s="13">
        <v>3.7663880735635757E-2</v>
      </c>
      <c r="AU72" s="215">
        <v>12890.081360245196</v>
      </c>
      <c r="AV72" s="171">
        <f t="shared" si="7"/>
        <v>0.19046270847320601</v>
      </c>
      <c r="AW72" s="171">
        <f t="shared" si="8"/>
        <v>0.44924023747444092</v>
      </c>
      <c r="AX72" s="171">
        <v>0.35348174671151911</v>
      </c>
      <c r="AY72" s="171">
        <v>0.12311055756545045</v>
      </c>
      <c r="AZ72" s="171">
        <f t="shared" si="9"/>
        <v>0.23037118914606866</v>
      </c>
      <c r="BA72" s="216">
        <v>28029.885666161248</v>
      </c>
      <c r="BB72" s="215">
        <f>DataFigures!BA72*$BF$26</f>
        <v>22952.327937507471</v>
      </c>
      <c r="BC72" s="171">
        <f t="shared" si="10"/>
        <v>0.56160235229041466</v>
      </c>
      <c r="BD72" s="115"/>
      <c r="BJ72" s="4">
        <v>1960</v>
      </c>
      <c r="BK72" s="32"/>
      <c r="BL72" s="32"/>
      <c r="BM72" s="32"/>
      <c r="BN72" s="32"/>
      <c r="BO72" s="32"/>
      <c r="BP72" s="32"/>
      <c r="BQ72" s="32"/>
      <c r="BR72" s="32"/>
      <c r="BS72" s="33"/>
      <c r="BT72" s="38"/>
      <c r="BU72" s="30"/>
      <c r="BV72" s="30"/>
      <c r="BW72" s="30"/>
      <c r="BX72" s="30"/>
      <c r="BY72" s="30"/>
      <c r="BZ72" s="30"/>
      <c r="CA72" s="38"/>
      <c r="CB72" s="30"/>
      <c r="CC72" s="30"/>
      <c r="CD72" s="30"/>
      <c r="CE72" s="30"/>
      <c r="CF72" s="30"/>
      <c r="CG72" s="31"/>
      <c r="CH72" s="30"/>
      <c r="DF72" s="42"/>
      <c r="DG72" s="32"/>
      <c r="DH72" s="32"/>
      <c r="DI72" s="32"/>
      <c r="DJ72" s="32"/>
      <c r="DK72" s="32"/>
      <c r="DL72" s="32"/>
      <c r="DM72" s="33"/>
      <c r="DV72" s="42"/>
      <c r="DW72" s="32"/>
      <c r="DX72" s="32"/>
      <c r="DY72" s="32"/>
      <c r="DZ72" s="32"/>
      <c r="EA72" s="32"/>
      <c r="EB72" s="32"/>
      <c r="EC72" s="33"/>
      <c r="EL72" s="42"/>
      <c r="EM72" s="32"/>
      <c r="EN72" s="32"/>
      <c r="EO72" s="32"/>
      <c r="EP72" s="32"/>
      <c r="EQ72" s="32"/>
      <c r="ER72" s="32"/>
      <c r="ES72" s="33"/>
      <c r="ET72" s="42"/>
      <c r="EU72" s="32"/>
      <c r="EV72" s="32"/>
      <c r="EW72" s="32"/>
      <c r="EX72" s="32"/>
      <c r="EY72" s="32"/>
      <c r="EZ72" s="32"/>
      <c r="FA72" s="33"/>
      <c r="FB72" s="42"/>
      <c r="FC72" s="32"/>
      <c r="FD72" s="32"/>
      <c r="FE72" s="32"/>
      <c r="FF72" s="32"/>
      <c r="FG72" s="32"/>
      <c r="FH72" s="32"/>
      <c r="FI72" s="33"/>
      <c r="FK72" s="152">
        <v>1960</v>
      </c>
      <c r="FL72" s="42"/>
      <c r="FM72" s="32"/>
      <c r="FN72" s="32"/>
      <c r="FO72" s="42"/>
      <c r="FP72" s="32"/>
      <c r="FQ72" s="33"/>
      <c r="FR72" s="32"/>
      <c r="FS72" s="32"/>
      <c r="FT72" s="32"/>
      <c r="FU72" s="42"/>
      <c r="FV72" s="32"/>
      <c r="FW72" s="33"/>
      <c r="FX72" s="32"/>
      <c r="FY72" s="32"/>
      <c r="FZ72" s="33"/>
      <c r="GC72" s="42"/>
      <c r="GD72" s="32"/>
      <c r="GE72" s="32"/>
      <c r="GF72" s="32"/>
      <c r="GG72" s="32"/>
      <c r="GH72" s="32"/>
      <c r="GI72" s="32"/>
      <c r="GJ72" s="33"/>
      <c r="GK72" s="4">
        <v>1960</v>
      </c>
      <c r="GL72" s="152"/>
      <c r="GM72" s="32"/>
      <c r="GN72" s="32"/>
      <c r="GO72" s="32"/>
      <c r="GP72" s="33"/>
      <c r="GQ72" s="32"/>
      <c r="GR72" s="32"/>
      <c r="GS72" s="32"/>
      <c r="GT72" s="32"/>
      <c r="GU72" s="32"/>
      <c r="GV72" s="42"/>
      <c r="GW72" s="32"/>
      <c r="GX72" s="32"/>
      <c r="GY72" s="33"/>
      <c r="GZ72" s="32"/>
      <c r="HA72" s="32"/>
      <c r="HB72" s="32"/>
      <c r="HC72" s="32"/>
      <c r="HD72" s="42"/>
      <c r="HE72" s="32"/>
      <c r="HF72" s="32"/>
      <c r="HG72" s="32"/>
      <c r="HH72" s="42"/>
      <c r="HI72" s="32"/>
      <c r="HJ72" s="32"/>
      <c r="HK72" s="33"/>
      <c r="HN72" s="32"/>
      <c r="HO72" s="32"/>
      <c r="HP72" s="32"/>
      <c r="HQ72" s="32"/>
      <c r="HR72" s="32"/>
      <c r="HT72" s="32"/>
      <c r="HU72" s="32"/>
      <c r="HV72" s="32"/>
      <c r="HW72" s="32"/>
      <c r="HX72" s="32"/>
      <c r="HZ72" s="32"/>
      <c r="IA72" s="32"/>
      <c r="IB72" s="32"/>
      <c r="IC72" s="32"/>
      <c r="ID72" s="32"/>
      <c r="IE72" s="42"/>
      <c r="IF72" s="32"/>
      <c r="IG72" s="32"/>
      <c r="IH72" s="32"/>
      <c r="II72" s="33"/>
      <c r="IJ72" s="42"/>
      <c r="IK72" s="32"/>
      <c r="IL72" s="32"/>
      <c r="IM72" s="32"/>
      <c r="IN72" s="32"/>
      <c r="IO72" s="33"/>
      <c r="IP72" s="42"/>
      <c r="IQ72" s="32"/>
      <c r="IR72" s="32"/>
      <c r="IS72" s="32"/>
      <c r="IT72" s="32"/>
      <c r="IU72" s="33"/>
      <c r="IW72">
        <v>1964</v>
      </c>
      <c r="IX72" s="63">
        <v>0.81270808791763094</v>
      </c>
      <c r="IY72" s="63">
        <v>0.69444179534912109</v>
      </c>
      <c r="IZ72" s="14">
        <v>0.37572166323661804</v>
      </c>
      <c r="JA72" s="13">
        <v>0.31130811825382904</v>
      </c>
      <c r="JB72" s="13">
        <v>0.41093262357066485</v>
      </c>
      <c r="JC72" s="13">
        <v>0.30090242624282837</v>
      </c>
      <c r="JD72" s="13">
        <v>0.10998747497797012</v>
      </c>
      <c r="JE72" s="13">
        <v>8.0443363618220756E-2</v>
      </c>
    </row>
    <row r="73" spans="1:265">
      <c r="A73" s="4">
        <v>1961</v>
      </c>
      <c r="B73" s="5">
        <v>36.640014968346932</v>
      </c>
      <c r="C73" s="5">
        <v>6.9848777607160075</v>
      </c>
      <c r="D73" s="57">
        <f t="shared" si="11"/>
        <v>0.19063523218399878</v>
      </c>
      <c r="E73" s="12">
        <v>0.11921152778930411</v>
      </c>
      <c r="F73" s="12">
        <v>1.9812211840900613E-2</v>
      </c>
      <c r="G73" s="12">
        <v>2.6198467204943149E-2</v>
      </c>
      <c r="H73" s="12">
        <v>2.5413025348850902E-2</v>
      </c>
      <c r="I73" s="12">
        <v>2.5382085700658718E-3</v>
      </c>
      <c r="J73" s="57">
        <v>2.2874816778785032E-2</v>
      </c>
      <c r="K73" s="58">
        <f t="shared" si="12"/>
        <v>0</v>
      </c>
      <c r="L73">
        <v>1961</v>
      </c>
      <c r="M73" s="1"/>
      <c r="N73" s="1"/>
      <c r="O73" s="1"/>
      <c r="Q73" s="14"/>
      <c r="U73" s="1"/>
      <c r="V73" s="18"/>
      <c r="W73" s="18"/>
      <c r="X73" s="18"/>
      <c r="Y73" s="6"/>
      <c r="Z73" s="13"/>
      <c r="AA73" s="4">
        <v>1961</v>
      </c>
      <c r="AO73" s="13">
        <v>0.18299451470375061</v>
      </c>
      <c r="AP73" s="13">
        <v>0.43520817160606384</v>
      </c>
      <c r="AQ73" s="13">
        <v>0.38179731369018555</v>
      </c>
      <c r="AR73" s="13">
        <v>0.11719413101673126</v>
      </c>
      <c r="AS73" s="13">
        <f t="shared" si="6"/>
        <v>0.26460318267345428</v>
      </c>
      <c r="AT73" s="13">
        <v>3.7896886467933655E-2</v>
      </c>
      <c r="AU73" s="215">
        <v>13448.364760573471</v>
      </c>
      <c r="AV73" s="171">
        <f>AV$74/(1-$AX$74)*(1-$AX75)</f>
        <v>0.18896056832715058</v>
      </c>
      <c r="AW73" s="171">
        <f>AW$74/(1-$AX$74)*(1-$AX75)</f>
        <v>0.4456971722658058</v>
      </c>
      <c r="AX73" s="171">
        <v>0.35636326360666243</v>
      </c>
      <c r="AY73" s="171">
        <v>0.12231932968480155</v>
      </c>
      <c r="AZ73" s="171">
        <f t="shared" si="9"/>
        <v>0.23404393392186087</v>
      </c>
      <c r="BA73" s="216">
        <v>28396.695162523432</v>
      </c>
      <c r="BB73" s="215">
        <f>DataFigures!BA73*$BF$26</f>
        <v>23252.690627222637</v>
      </c>
      <c r="BC73" s="171">
        <f t="shared" si="10"/>
        <v>0.57835735985017833</v>
      </c>
      <c r="BD73" s="115"/>
      <c r="BJ73" s="4">
        <v>1961</v>
      </c>
      <c r="BK73" s="32"/>
      <c r="BL73" s="32"/>
      <c r="BM73" s="32"/>
      <c r="BN73" s="32"/>
      <c r="BO73" s="32"/>
      <c r="BP73" s="32"/>
      <c r="BQ73" s="32"/>
      <c r="BR73" s="32"/>
      <c r="BS73" s="33"/>
      <c r="BT73" s="38"/>
      <c r="BU73" s="30"/>
      <c r="BV73" s="30"/>
      <c r="BW73" s="30"/>
      <c r="BX73" s="30"/>
      <c r="BY73" s="30"/>
      <c r="BZ73" s="30"/>
      <c r="CA73" s="38"/>
      <c r="CB73" s="30"/>
      <c r="CC73" s="30"/>
      <c r="CD73" s="30"/>
      <c r="CE73" s="30"/>
      <c r="CF73" s="30"/>
      <c r="CG73" s="31"/>
      <c r="CH73" s="30"/>
      <c r="DF73" s="42"/>
      <c r="DG73" s="32"/>
      <c r="DH73" s="32"/>
      <c r="DI73" s="32"/>
      <c r="DJ73" s="32"/>
      <c r="DK73" s="32"/>
      <c r="DL73" s="32"/>
      <c r="DM73" s="33"/>
      <c r="DV73" s="42"/>
      <c r="DW73" s="32"/>
      <c r="DX73" s="32"/>
      <c r="DY73" s="32"/>
      <c r="DZ73" s="32"/>
      <c r="EA73" s="32"/>
      <c r="EB73" s="32"/>
      <c r="EC73" s="33"/>
      <c r="EL73" s="42"/>
      <c r="EM73" s="32"/>
      <c r="EN73" s="32"/>
      <c r="EO73" s="32"/>
      <c r="EP73" s="32"/>
      <c r="EQ73" s="32"/>
      <c r="ER73" s="32"/>
      <c r="ES73" s="33"/>
      <c r="ET73" s="42"/>
      <c r="EU73" s="32"/>
      <c r="EV73" s="32"/>
      <c r="EW73" s="32"/>
      <c r="EX73" s="32"/>
      <c r="EY73" s="32"/>
      <c r="EZ73" s="32"/>
      <c r="FA73" s="33"/>
      <c r="FB73" s="42"/>
      <c r="FC73" s="32"/>
      <c r="FD73" s="32"/>
      <c r="FE73" s="32"/>
      <c r="FF73" s="32"/>
      <c r="FG73" s="32"/>
      <c r="FH73" s="32"/>
      <c r="FI73" s="33"/>
      <c r="FK73" s="152">
        <v>1961</v>
      </c>
      <c r="FL73" s="42"/>
      <c r="FM73" s="32"/>
      <c r="FN73" s="32"/>
      <c r="FO73" s="42"/>
      <c r="FP73" s="32"/>
      <c r="FQ73" s="33"/>
      <c r="FR73" s="32"/>
      <c r="FS73" s="32"/>
      <c r="FT73" s="32"/>
      <c r="FU73" s="42"/>
      <c r="FV73" s="32"/>
      <c r="FW73" s="33"/>
      <c r="FX73" s="32"/>
      <c r="FY73" s="32"/>
      <c r="FZ73" s="33"/>
      <c r="GC73" s="42"/>
      <c r="GD73" s="32"/>
      <c r="GE73" s="32"/>
      <c r="GF73" s="32"/>
      <c r="GG73" s="32"/>
      <c r="GH73" s="32"/>
      <c r="GI73" s="32"/>
      <c r="GJ73" s="33"/>
      <c r="GK73" s="4">
        <v>1961</v>
      </c>
      <c r="GL73" s="152"/>
      <c r="GM73" s="32"/>
      <c r="GN73" s="32"/>
      <c r="GO73" s="32"/>
      <c r="GP73" s="33"/>
      <c r="GQ73" s="32"/>
      <c r="GR73" s="32"/>
      <c r="GS73" s="32"/>
      <c r="GT73" s="32"/>
      <c r="GU73" s="32"/>
      <c r="GV73" s="42"/>
      <c r="GW73" s="32"/>
      <c r="GX73" s="32"/>
      <c r="GY73" s="33"/>
      <c r="GZ73" s="32"/>
      <c r="HA73" s="32"/>
      <c r="HB73" s="32"/>
      <c r="HC73" s="32"/>
      <c r="HD73" s="42"/>
      <c r="HE73" s="32"/>
      <c r="HF73" s="32"/>
      <c r="HG73" s="32"/>
      <c r="HH73" s="42"/>
      <c r="HI73" s="32"/>
      <c r="HJ73" s="32"/>
      <c r="HK73" s="33"/>
      <c r="HN73" s="32"/>
      <c r="HO73" s="32"/>
      <c r="HP73" s="32"/>
      <c r="HQ73" s="32"/>
      <c r="HR73" s="32"/>
      <c r="HT73" s="32"/>
      <c r="HU73" s="32"/>
      <c r="HV73" s="32"/>
      <c r="HW73" s="32"/>
      <c r="HX73" s="32"/>
      <c r="HZ73" s="32"/>
      <c r="IA73" s="32"/>
      <c r="IB73" s="32"/>
      <c r="IC73" s="32"/>
      <c r="ID73" s="32"/>
      <c r="IE73" s="42"/>
      <c r="IF73" s="32"/>
      <c r="IG73" s="32"/>
      <c r="IH73" s="32"/>
      <c r="II73" s="33"/>
      <c r="IJ73" s="42"/>
      <c r="IK73" s="32"/>
      <c r="IL73" s="32"/>
      <c r="IM73" s="32"/>
      <c r="IN73" s="32"/>
      <c r="IO73" s="33"/>
      <c r="IP73" s="42"/>
      <c r="IQ73" s="32"/>
      <c r="IR73" s="32"/>
      <c r="IS73" s="32"/>
      <c r="IT73" s="32"/>
      <c r="IU73" s="33"/>
      <c r="IW73">
        <v>1965</v>
      </c>
      <c r="IX73" s="63">
        <v>0.82579375123626497</v>
      </c>
      <c r="IY73" s="63">
        <v>0.70752745866775513</v>
      </c>
      <c r="IZ73" s="14">
        <v>0.38037815690040588</v>
      </c>
      <c r="JA73" s="13">
        <v>0.31362554070651205</v>
      </c>
      <c r="JB73" s="13">
        <v>0.42015530986140581</v>
      </c>
      <c r="JC73" s="13">
        <v>0.31012511253356934</v>
      </c>
      <c r="JD73" s="13">
        <v>0.1109294667840004</v>
      </c>
      <c r="JE73" s="13">
        <v>8.3277028657480448E-2</v>
      </c>
    </row>
    <row r="74" spans="1:265">
      <c r="A74" s="4">
        <v>1962</v>
      </c>
      <c r="B74" s="5">
        <v>41.313102369661273</v>
      </c>
      <c r="C74" s="5">
        <v>7.6765566702013528</v>
      </c>
      <c r="D74" s="57">
        <f t="shared" si="11"/>
        <v>0.18581409358980303</v>
      </c>
      <c r="E74" s="12">
        <v>0.12242586090854859</v>
      </c>
      <c r="F74" s="12">
        <v>1.6914865950570523E-2</v>
      </c>
      <c r="G74" s="12">
        <v>1.8308232804300811E-2</v>
      </c>
      <c r="H74" s="12">
        <v>2.8163476581100848E-2</v>
      </c>
      <c r="I74" s="12">
        <v>3.0135717934228036E-3</v>
      </c>
      <c r="J74" s="57">
        <v>2.5149904787678045E-2</v>
      </c>
      <c r="K74" s="58">
        <f t="shared" si="12"/>
        <v>1.6573452822458978E-6</v>
      </c>
      <c r="L74">
        <v>1962</v>
      </c>
      <c r="M74" s="1"/>
      <c r="N74" s="1"/>
      <c r="O74" s="1"/>
      <c r="Q74" s="14"/>
      <c r="U74" s="1"/>
      <c r="V74" s="18"/>
      <c r="W74" s="18"/>
      <c r="X74" s="18"/>
      <c r="Y74" s="6"/>
      <c r="Z74" s="13"/>
      <c r="AA74" s="4">
        <v>1962</v>
      </c>
      <c r="AO74" s="13">
        <v>0.18391260504722595</v>
      </c>
      <c r="AP74" s="13">
        <v>0.44582131505012512</v>
      </c>
      <c r="AQ74" s="13">
        <v>0.37026607990264893</v>
      </c>
      <c r="AR74" s="13">
        <v>0.11097476631402969</v>
      </c>
      <c r="AS74" s="13">
        <f t="shared" si="6"/>
        <v>0.25929131358861923</v>
      </c>
      <c r="AT74" s="13">
        <v>3.5279806703329086E-2</v>
      </c>
      <c r="AU74" s="215">
        <v>14317.498329135939</v>
      </c>
      <c r="AV74" s="171">
        <v>0.19046270847320601</v>
      </c>
      <c r="AW74" s="171">
        <v>0.44924023747444092</v>
      </c>
      <c r="AX74" s="171">
        <v>0.36029705405235296</v>
      </c>
      <c r="AY74" s="171">
        <v>0.124452076852322</v>
      </c>
      <c r="AZ74" s="171">
        <f t="shared" si="9"/>
        <v>0.23584497720003095</v>
      </c>
      <c r="BA74" s="216">
        <v>29820.152401851356</v>
      </c>
      <c r="BB74" s="215">
        <f>DataFigures!BA74*$BF$26</f>
        <v>24418.291434560786</v>
      </c>
      <c r="BC74" s="171">
        <f t="shared" si="10"/>
        <v>0.58634316686348731</v>
      </c>
      <c r="BD74" s="115"/>
      <c r="BJ74" s="4">
        <v>1962</v>
      </c>
      <c r="BK74" s="32"/>
      <c r="BL74" s="32"/>
      <c r="BM74" s="32"/>
      <c r="BN74" s="32"/>
      <c r="BO74" s="32"/>
      <c r="BP74" s="32"/>
      <c r="BQ74" s="32"/>
      <c r="BR74" s="32"/>
      <c r="BS74" s="33"/>
      <c r="BT74" s="38"/>
      <c r="BU74" s="30"/>
      <c r="BV74" s="30"/>
      <c r="BW74" s="30"/>
      <c r="BX74" s="30"/>
      <c r="BY74" s="30"/>
      <c r="BZ74" s="30"/>
      <c r="CA74" s="38"/>
      <c r="CB74" s="30"/>
      <c r="CC74" s="30"/>
      <c r="CD74" s="30"/>
      <c r="CE74" s="30"/>
      <c r="CF74" s="30"/>
      <c r="CG74" s="31"/>
      <c r="CH74" s="30"/>
      <c r="DF74" s="42"/>
      <c r="DG74" s="32"/>
      <c r="DH74" s="32"/>
      <c r="DI74" s="32"/>
      <c r="DJ74" s="32"/>
      <c r="DK74" s="32"/>
      <c r="DL74" s="32"/>
      <c r="DM74" s="33"/>
      <c r="DV74" s="42"/>
      <c r="DW74" s="32"/>
      <c r="DX74" s="32"/>
      <c r="DY74" s="32"/>
      <c r="DZ74" s="32"/>
      <c r="EA74" s="32"/>
      <c r="EB74" s="32"/>
      <c r="EC74" s="33"/>
      <c r="EL74" s="42"/>
      <c r="EM74" s="32"/>
      <c r="EN74" s="32"/>
      <c r="EO74" s="32"/>
      <c r="EP74" s="32"/>
      <c r="EQ74" s="32"/>
      <c r="ER74" s="32"/>
      <c r="ES74" s="33"/>
      <c r="ET74" s="42"/>
      <c r="EU74" s="32"/>
      <c r="EV74" s="32"/>
      <c r="EW74" s="32"/>
      <c r="EX74" s="32"/>
      <c r="EY74" s="32"/>
      <c r="EZ74" s="32"/>
      <c r="FA74" s="33"/>
      <c r="FB74" s="42"/>
      <c r="FC74" s="32"/>
      <c r="FD74" s="32"/>
      <c r="FE74" s="32"/>
      <c r="FF74" s="32"/>
      <c r="FG74" s="32"/>
      <c r="FH74" s="32"/>
      <c r="FI74" s="33"/>
      <c r="FK74" s="152">
        <v>1962</v>
      </c>
      <c r="FL74" s="42"/>
      <c r="FM74" s="32"/>
      <c r="FN74" s="32"/>
      <c r="FO74" s="42"/>
      <c r="FP74" s="32"/>
      <c r="FQ74" s="33"/>
      <c r="FR74" s="32"/>
      <c r="FS74" s="32"/>
      <c r="FT74" s="32"/>
      <c r="FU74" s="42"/>
      <c r="FV74" s="32"/>
      <c r="FW74" s="33"/>
      <c r="FX74" s="32"/>
      <c r="FY74" s="32"/>
      <c r="FZ74" s="33"/>
      <c r="GC74" s="42"/>
      <c r="GD74" s="32"/>
      <c r="GE74" s="32"/>
      <c r="GF74" s="32"/>
      <c r="GG74" s="32"/>
      <c r="GH74" s="32"/>
      <c r="GI74" s="32"/>
      <c r="GJ74" s="33"/>
      <c r="GK74" s="4">
        <v>1962</v>
      </c>
      <c r="GL74" s="152"/>
      <c r="GM74" s="32"/>
      <c r="GN74" s="32"/>
      <c r="GO74" s="32"/>
      <c r="GP74" s="33"/>
      <c r="GQ74" s="32"/>
      <c r="GR74" s="32"/>
      <c r="GS74" s="32"/>
      <c r="GT74" s="32"/>
      <c r="GU74" s="32"/>
      <c r="GV74" s="42"/>
      <c r="GW74" s="32"/>
      <c r="GX74" s="32"/>
      <c r="GY74" s="33"/>
      <c r="GZ74" s="32"/>
      <c r="HA74" s="32"/>
      <c r="HB74" s="32"/>
      <c r="HC74" s="32"/>
      <c r="HD74" s="42"/>
      <c r="HE74" s="32"/>
      <c r="HF74" s="32"/>
      <c r="HG74" s="32"/>
      <c r="HH74" s="42"/>
      <c r="HI74" s="32"/>
      <c r="HJ74" s="32"/>
      <c r="HK74" s="33"/>
      <c r="HN74" s="32"/>
      <c r="HO74" s="32"/>
      <c r="HP74" s="32"/>
      <c r="HQ74" s="32"/>
      <c r="HR74" s="32"/>
      <c r="HT74" s="32"/>
      <c r="HU74" s="32"/>
      <c r="HV74" s="32"/>
      <c r="HW74" s="32"/>
      <c r="HX74" s="32"/>
      <c r="HZ74" s="32"/>
      <c r="IA74" s="32"/>
      <c r="IB74" s="32"/>
      <c r="IC74" s="32"/>
      <c r="ID74" s="32"/>
      <c r="IE74" s="42"/>
      <c r="IF74" s="32"/>
      <c r="IG74" s="32"/>
      <c r="IH74" s="32"/>
      <c r="II74" s="33"/>
      <c r="IJ74" s="42"/>
      <c r="IK74" s="32"/>
      <c r="IL74" s="32"/>
      <c r="IM74" s="32"/>
      <c r="IN74" s="32"/>
      <c r="IO74" s="33"/>
      <c r="IP74" s="42"/>
      <c r="IQ74" s="32"/>
      <c r="IR74" s="32"/>
      <c r="IS74" s="32"/>
      <c r="IT74" s="32"/>
      <c r="IU74" s="33"/>
      <c r="IW74">
        <v>1966</v>
      </c>
      <c r="IX74" s="63">
        <v>0.79974723672515657</v>
      </c>
      <c r="IY74" s="63">
        <v>0.68148094415664673</v>
      </c>
      <c r="IZ74" s="14">
        <v>0.37046769261360168</v>
      </c>
      <c r="JA74" s="13">
        <v>0.31363171296632042</v>
      </c>
      <c r="JB74" s="13">
        <v>0.40179800314257952</v>
      </c>
      <c r="JC74" s="13">
        <v>0.29176780581474304</v>
      </c>
      <c r="JD74" s="13">
        <v>0.10876993089914322</v>
      </c>
      <c r="JE74" s="13">
        <v>8.1227738885835232E-2</v>
      </c>
    </row>
    <row r="75" spans="1:265">
      <c r="A75" s="4">
        <v>1963</v>
      </c>
      <c r="B75" s="5">
        <v>46.049717539379202</v>
      </c>
      <c r="C75" s="5">
        <v>8.2015443736179492</v>
      </c>
      <c r="D75" s="57">
        <f t="shared" si="11"/>
        <v>0.17810194745721158</v>
      </c>
      <c r="E75" s="12">
        <v>0.11566813386788201</v>
      </c>
      <c r="F75" s="12">
        <v>1.5790589793311265E-2</v>
      </c>
      <c r="G75" s="12">
        <v>1.7389685654064093E-2</v>
      </c>
      <c r="H75" s="12">
        <v>2.9255025014816149E-2</v>
      </c>
      <c r="I75" s="12">
        <v>3.3919860608575127E-3</v>
      </c>
      <c r="J75" s="57">
        <v>2.5863038953958636E-2</v>
      </c>
      <c r="K75" s="58">
        <f t="shared" si="12"/>
        <v>-1.4868728619304994E-6</v>
      </c>
      <c r="L75">
        <v>1963</v>
      </c>
      <c r="M75" s="1"/>
      <c r="N75" s="1"/>
      <c r="O75" s="1"/>
      <c r="Q75" s="14"/>
      <c r="U75" s="1"/>
      <c r="V75" s="18"/>
      <c r="W75" s="18"/>
      <c r="X75" s="18"/>
      <c r="Y75" s="6"/>
      <c r="Z75" s="13"/>
      <c r="AA75" s="4">
        <v>1963</v>
      </c>
      <c r="AO75" s="13">
        <v>0.17952916026115417</v>
      </c>
      <c r="AP75" s="13">
        <v>0.44941866397857666</v>
      </c>
      <c r="AQ75" s="13">
        <v>0.37105217576026917</v>
      </c>
      <c r="AR75" s="13">
        <v>0.10886869579553604</v>
      </c>
      <c r="AS75" s="13">
        <f t="shared" si="6"/>
        <v>0.26218347996473312</v>
      </c>
      <c r="AT75" s="13">
        <v>3.3970672637224197E-2</v>
      </c>
      <c r="AU75" s="215">
        <v>14894.220008781667</v>
      </c>
      <c r="AV75" s="171">
        <v>0.18693641558442878</v>
      </c>
      <c r="AW75" s="171">
        <v>0.45013479623864411</v>
      </c>
      <c r="AX75" s="171">
        <v>0.36534225940704351</v>
      </c>
      <c r="AY75" s="171">
        <v>0.12645765766501427</v>
      </c>
      <c r="AZ75" s="171">
        <f t="shared" si="9"/>
        <v>0.23888460174202925</v>
      </c>
      <c r="BA75" s="216">
        <v>30827.374520529265</v>
      </c>
      <c r="BB75" s="215">
        <f>DataFigures!BA75*$BF$26</f>
        <v>25243.05728088443</v>
      </c>
      <c r="BC75" s="171">
        <f t="shared" si="10"/>
        <v>0.59003233416027112</v>
      </c>
      <c r="BD75" s="115"/>
      <c r="BJ75" s="4">
        <v>1963</v>
      </c>
      <c r="BK75" s="32"/>
      <c r="BL75" s="32"/>
      <c r="BM75" s="32"/>
      <c r="BN75" s="32"/>
      <c r="BO75" s="32"/>
      <c r="BP75" s="32"/>
      <c r="BQ75" s="32"/>
      <c r="BR75" s="32"/>
      <c r="BS75" s="33"/>
      <c r="BT75" s="38"/>
      <c r="BU75" s="30"/>
      <c r="BV75" s="30"/>
      <c r="BW75" s="30"/>
      <c r="BX75" s="30"/>
      <c r="BY75" s="30"/>
      <c r="BZ75" s="30"/>
      <c r="CA75" s="38"/>
      <c r="CB75" s="30"/>
      <c r="CC75" s="30"/>
      <c r="CD75" s="30"/>
      <c r="CE75" s="30"/>
      <c r="CF75" s="30"/>
      <c r="CG75" s="31"/>
      <c r="CH75" s="30"/>
      <c r="DF75" s="42"/>
      <c r="DG75" s="32"/>
      <c r="DH75" s="32"/>
      <c r="DI75" s="32"/>
      <c r="DJ75" s="32"/>
      <c r="DK75" s="32"/>
      <c r="DL75" s="32"/>
      <c r="DM75" s="33"/>
      <c r="DV75" s="42"/>
      <c r="DW75" s="32"/>
      <c r="DX75" s="32"/>
      <c r="DY75" s="32"/>
      <c r="DZ75" s="32"/>
      <c r="EA75" s="32"/>
      <c r="EB75" s="32"/>
      <c r="EC75" s="33"/>
      <c r="EL75" s="42"/>
      <c r="EM75" s="32"/>
      <c r="EN75" s="32"/>
      <c r="EO75" s="32"/>
      <c r="EP75" s="32"/>
      <c r="EQ75" s="32"/>
      <c r="ER75" s="32"/>
      <c r="ES75" s="33"/>
      <c r="ET75" s="42"/>
      <c r="EU75" s="32"/>
      <c r="EV75" s="32"/>
      <c r="EW75" s="32"/>
      <c r="EX75" s="32"/>
      <c r="EY75" s="32"/>
      <c r="EZ75" s="32"/>
      <c r="FA75" s="33"/>
      <c r="FB75" s="42"/>
      <c r="FC75" s="32"/>
      <c r="FD75" s="32"/>
      <c r="FE75" s="32"/>
      <c r="FF75" s="32"/>
      <c r="FG75" s="32"/>
      <c r="FH75" s="32"/>
      <c r="FI75" s="33"/>
      <c r="FK75" s="152">
        <v>1963</v>
      </c>
      <c r="FL75" s="42"/>
      <c r="FM75" s="32"/>
      <c r="FN75" s="32"/>
      <c r="FO75" s="42"/>
      <c r="FP75" s="32"/>
      <c r="FQ75" s="33"/>
      <c r="FR75" s="32"/>
      <c r="FS75" s="32"/>
      <c r="FT75" s="32"/>
      <c r="FU75" s="42"/>
      <c r="FV75" s="32"/>
      <c r="FW75" s="33"/>
      <c r="FX75" s="32"/>
      <c r="FY75" s="32"/>
      <c r="FZ75" s="33"/>
      <c r="GC75" s="42"/>
      <c r="GD75" s="32"/>
      <c r="GE75" s="32"/>
      <c r="GF75" s="32"/>
      <c r="GG75" s="32"/>
      <c r="GH75" s="32"/>
      <c r="GI75" s="32"/>
      <c r="GJ75" s="33"/>
      <c r="GK75" s="4">
        <v>1963</v>
      </c>
      <c r="GL75" s="152"/>
      <c r="GM75" s="32"/>
      <c r="GN75" s="32"/>
      <c r="GO75" s="32"/>
      <c r="GP75" s="33"/>
      <c r="GQ75" s="32"/>
      <c r="GR75" s="32"/>
      <c r="GS75" s="32"/>
      <c r="GT75" s="32"/>
      <c r="GU75" s="32"/>
      <c r="GV75" s="42"/>
      <c r="GW75" s="32"/>
      <c r="GX75" s="32"/>
      <c r="GY75" s="33"/>
      <c r="GZ75" s="32"/>
      <c r="HA75" s="32"/>
      <c r="HB75" s="32"/>
      <c r="HC75" s="32"/>
      <c r="HD75" s="42"/>
      <c r="HE75" s="32"/>
      <c r="HF75" s="32"/>
      <c r="HG75" s="32"/>
      <c r="HH75" s="42"/>
      <c r="HI75" s="32"/>
      <c r="HJ75" s="32"/>
      <c r="HK75" s="33"/>
      <c r="HN75" s="32"/>
      <c r="HO75" s="32"/>
      <c r="HP75" s="32"/>
      <c r="HQ75" s="32"/>
      <c r="HR75" s="32"/>
      <c r="HT75" s="32"/>
      <c r="HU75" s="32"/>
      <c r="HV75" s="32"/>
      <c r="HW75" s="32"/>
      <c r="HX75" s="32"/>
      <c r="HZ75" s="32"/>
      <c r="IA75" s="32"/>
      <c r="IB75" s="32"/>
      <c r="IC75" s="32"/>
      <c r="ID75" s="32"/>
      <c r="IE75" s="42"/>
      <c r="IF75" s="32"/>
      <c r="IG75" s="32"/>
      <c r="IH75" s="32"/>
      <c r="II75" s="33"/>
      <c r="IJ75" s="42"/>
      <c r="IK75" s="32"/>
      <c r="IL75" s="32"/>
      <c r="IM75" s="32"/>
      <c r="IN75" s="32"/>
      <c r="IO75" s="33"/>
      <c r="IP75" s="42"/>
      <c r="IQ75" s="32"/>
      <c r="IR75" s="32"/>
      <c r="IS75" s="32"/>
      <c r="IT75" s="32"/>
      <c r="IU75" s="33"/>
      <c r="IW75">
        <v>1967</v>
      </c>
      <c r="IX75" s="63">
        <v>0.77751494264251497</v>
      </c>
      <c r="IY75" s="63">
        <v>0.65924865007400513</v>
      </c>
      <c r="IZ75" s="14">
        <v>0.36907988786697388</v>
      </c>
      <c r="JA75" s="13">
        <v>0.30867697852630854</v>
      </c>
      <c r="JB75" s="13">
        <v>0.3877442113811812</v>
      </c>
      <c r="JC75" s="13">
        <v>0.27771401405334473</v>
      </c>
      <c r="JD75" s="13">
        <v>0.10884319245815277</v>
      </c>
      <c r="JE75" s="13">
        <v>8.0495695908675363E-2</v>
      </c>
    </row>
    <row r="76" spans="1:265">
      <c r="A76" s="4">
        <v>1964</v>
      </c>
      <c r="B76" s="5">
        <v>50.693667666771091</v>
      </c>
      <c r="C76" s="5">
        <v>9.0082721845063816</v>
      </c>
      <c r="D76" s="57">
        <f t="shared" si="11"/>
        <v>0.17770014676628268</v>
      </c>
      <c r="E76" s="12">
        <v>0.11100581122076116</v>
      </c>
      <c r="F76" s="12">
        <v>1.6888693618869809E-2</v>
      </c>
      <c r="G76" s="12">
        <v>2.0062836340209722E-2</v>
      </c>
      <c r="H76" s="12">
        <v>2.9741454923164743E-2</v>
      </c>
      <c r="I76" s="12">
        <v>3.6671246835402E-3</v>
      </c>
      <c r="J76" s="57">
        <v>2.6074330239624542E-2</v>
      </c>
      <c r="K76" s="58">
        <f t="shared" si="12"/>
        <v>1.3506632772462834E-6</v>
      </c>
      <c r="L76">
        <v>1964</v>
      </c>
      <c r="M76" s="1"/>
      <c r="N76" s="1"/>
      <c r="O76" s="1"/>
      <c r="Q76" s="14"/>
      <c r="U76" s="1"/>
      <c r="V76" s="18"/>
      <c r="W76" s="18"/>
      <c r="X76" s="18"/>
      <c r="Y76" s="6"/>
      <c r="Z76" s="13"/>
      <c r="AA76" s="4">
        <v>1964</v>
      </c>
      <c r="AO76" s="13">
        <v>0.17974114418029785</v>
      </c>
      <c r="AP76" s="13">
        <v>0.44453719258308411</v>
      </c>
      <c r="AQ76" s="13">
        <v>0.37572166323661804</v>
      </c>
      <c r="AR76" s="13">
        <v>0.10998747497797012</v>
      </c>
      <c r="AS76" s="13">
        <f t="shared" si="6"/>
        <v>0.26573418825864792</v>
      </c>
      <c r="AT76" s="13">
        <v>3.433612734079361E-2</v>
      </c>
      <c r="AU76" s="215">
        <v>15773.11811025076</v>
      </c>
      <c r="AV76" s="171">
        <v>0.18218815326690696</v>
      </c>
      <c r="AW76" s="171">
        <v>0.44742438197135914</v>
      </c>
      <c r="AX76" s="171">
        <v>0.37038746476173401</v>
      </c>
      <c r="AY76" s="171">
        <v>0.12846323847770699</v>
      </c>
      <c r="AZ76" s="171">
        <f t="shared" si="9"/>
        <v>0.24192422628402702</v>
      </c>
      <c r="BA76" s="216">
        <v>32086.264224061782</v>
      </c>
      <c r="BB76" s="215">
        <f>DataFigures!BA76*$BF$26</f>
        <v>26273.901632401441</v>
      </c>
      <c r="BC76" s="171">
        <f t="shared" si="10"/>
        <v>0.60033406271107714</v>
      </c>
      <c r="BD76" s="115"/>
      <c r="BJ76" s="4">
        <v>1964</v>
      </c>
      <c r="BK76" s="32"/>
      <c r="BL76" s="32"/>
      <c r="BM76" s="32"/>
      <c r="BN76" s="32"/>
      <c r="BO76" s="32"/>
      <c r="BP76" s="32"/>
      <c r="BQ76" s="32"/>
      <c r="BR76" s="32"/>
      <c r="BS76" s="33"/>
      <c r="BT76" s="38"/>
      <c r="BU76" s="30"/>
      <c r="BV76" s="30"/>
      <c r="BW76" s="30"/>
      <c r="BX76" s="30"/>
      <c r="BY76" s="30"/>
      <c r="BZ76" s="30"/>
      <c r="CA76" s="38"/>
      <c r="CB76" s="30"/>
      <c r="CC76" s="30"/>
      <c r="CD76" s="30"/>
      <c r="CE76" s="30"/>
      <c r="CF76" s="30"/>
      <c r="CG76" s="31"/>
      <c r="CH76" s="30"/>
      <c r="DF76" s="42"/>
      <c r="DG76" s="32"/>
      <c r="DH76" s="32"/>
      <c r="DI76" s="32"/>
      <c r="DJ76" s="32"/>
      <c r="DK76" s="32"/>
      <c r="DL76" s="32"/>
      <c r="DM76" s="33"/>
      <c r="DV76" s="42"/>
      <c r="DW76" s="32"/>
      <c r="DX76" s="32"/>
      <c r="DY76" s="32"/>
      <c r="DZ76" s="32"/>
      <c r="EA76" s="32"/>
      <c r="EB76" s="32"/>
      <c r="EC76" s="33"/>
      <c r="EL76" s="42"/>
      <c r="EM76" s="32"/>
      <c r="EN76" s="32"/>
      <c r="EO76" s="32"/>
      <c r="EP76" s="32"/>
      <c r="EQ76" s="32"/>
      <c r="ER76" s="32"/>
      <c r="ES76" s="33"/>
      <c r="ET76" s="42"/>
      <c r="EU76" s="32"/>
      <c r="EV76" s="32"/>
      <c r="EW76" s="32"/>
      <c r="EX76" s="32"/>
      <c r="EY76" s="32"/>
      <c r="EZ76" s="32"/>
      <c r="FA76" s="33"/>
      <c r="FB76" s="42"/>
      <c r="FC76" s="32"/>
      <c r="FD76" s="32"/>
      <c r="FE76" s="32"/>
      <c r="FF76" s="32"/>
      <c r="FG76" s="32"/>
      <c r="FH76" s="32"/>
      <c r="FI76" s="33"/>
      <c r="FK76" s="152">
        <v>1964</v>
      </c>
      <c r="FL76" s="42"/>
      <c r="FM76" s="32"/>
      <c r="FN76" s="32"/>
      <c r="FO76" s="42"/>
      <c r="FP76" s="32"/>
      <c r="FQ76" s="33"/>
      <c r="FR76" s="32"/>
      <c r="FS76" s="32"/>
      <c r="FT76" s="32"/>
      <c r="FU76" s="42"/>
      <c r="FV76" s="32"/>
      <c r="FW76" s="33"/>
      <c r="FX76" s="32"/>
      <c r="FY76" s="32"/>
      <c r="FZ76" s="33"/>
      <c r="GC76" s="42"/>
      <c r="GD76" s="32"/>
      <c r="GE76" s="32"/>
      <c r="GF76" s="32"/>
      <c r="GG76" s="32"/>
      <c r="GH76" s="32"/>
      <c r="GI76" s="32"/>
      <c r="GJ76" s="33"/>
      <c r="GK76" s="4">
        <v>1964</v>
      </c>
      <c r="GL76" s="152"/>
      <c r="GM76" s="32"/>
      <c r="GN76" s="32"/>
      <c r="GO76" s="32"/>
      <c r="GP76" s="33"/>
      <c r="GQ76" s="32"/>
      <c r="GR76" s="32"/>
      <c r="GS76" s="32"/>
      <c r="GT76" s="32"/>
      <c r="GU76" s="32"/>
      <c r="GV76" s="42"/>
      <c r="GW76" s="32"/>
      <c r="GX76" s="32"/>
      <c r="GY76" s="33"/>
      <c r="GZ76" s="32"/>
      <c r="HA76" s="32"/>
      <c r="HB76" s="32"/>
      <c r="HC76" s="32"/>
      <c r="HD76" s="42"/>
      <c r="HE76" s="32"/>
      <c r="HF76" s="32"/>
      <c r="HG76" s="32"/>
      <c r="HH76" s="42"/>
      <c r="HI76" s="32"/>
      <c r="HJ76" s="32"/>
      <c r="HK76" s="33"/>
      <c r="HN76" s="32"/>
      <c r="HO76" s="32"/>
      <c r="HP76" s="32"/>
      <c r="HQ76" s="32"/>
      <c r="HR76" s="32"/>
      <c r="HT76" s="32"/>
      <c r="HU76" s="32"/>
      <c r="HV76" s="32"/>
      <c r="HW76" s="32"/>
      <c r="HX76" s="32"/>
      <c r="HZ76" s="32"/>
      <c r="IA76" s="32"/>
      <c r="IB76" s="32"/>
      <c r="IC76" s="32"/>
      <c r="ID76" s="32"/>
      <c r="IE76" s="42"/>
      <c r="IF76" s="32"/>
      <c r="IG76" s="32"/>
      <c r="IH76" s="32"/>
      <c r="II76" s="33"/>
      <c r="IJ76" s="42"/>
      <c r="IK76" s="32"/>
      <c r="IL76" s="32"/>
      <c r="IM76" s="32"/>
      <c r="IN76" s="32"/>
      <c r="IO76" s="33"/>
      <c r="IP76" s="42"/>
      <c r="IQ76" s="32"/>
      <c r="IR76" s="32"/>
      <c r="IS76" s="32"/>
      <c r="IT76" s="32"/>
      <c r="IU76" s="33"/>
      <c r="IW76">
        <v>1968</v>
      </c>
      <c r="IX76" s="63">
        <v>0.76028854465133455</v>
      </c>
      <c r="IY76" s="63">
        <v>0.64202225208282471</v>
      </c>
      <c r="IZ76" s="14">
        <v>0.35577982664108276</v>
      </c>
      <c r="JA76" s="13">
        <v>0.30346774068661203</v>
      </c>
      <c r="JB76" s="13">
        <v>0.3787921599800429</v>
      </c>
      <c r="JC76" s="13">
        <v>0.26876196265220642</v>
      </c>
      <c r="JD76" s="13">
        <v>0.10314806550741196</v>
      </c>
      <c r="JE76" s="13">
        <v>6.7808581606429635E-2</v>
      </c>
    </row>
    <row r="77" spans="1:265">
      <c r="A77" s="4">
        <v>1965</v>
      </c>
      <c r="B77" s="5">
        <v>54.724197303437847</v>
      </c>
      <c r="C77" s="5">
        <v>9.8999924484610915</v>
      </c>
      <c r="D77" s="57">
        <f t="shared" si="11"/>
        <v>0.18090703813464909</v>
      </c>
      <c r="E77" s="12">
        <v>0.10966483865634792</v>
      </c>
      <c r="F77" s="12">
        <v>1.7228812544328651E-2</v>
      </c>
      <c r="G77" s="12">
        <v>2.2048308593354549E-2</v>
      </c>
      <c r="H77" s="12">
        <v>3.1966329525261704E-2</v>
      </c>
      <c r="I77" s="12">
        <v>4.009195398215864E-3</v>
      </c>
      <c r="J77" s="57">
        <v>2.7957134127045841E-2</v>
      </c>
      <c r="K77" s="58">
        <f t="shared" si="12"/>
        <v>-1.2511846437315843E-6</v>
      </c>
      <c r="L77">
        <v>1965</v>
      </c>
      <c r="M77" s="1"/>
      <c r="N77" s="1"/>
      <c r="O77" s="1"/>
      <c r="Q77" s="14"/>
      <c r="U77" s="1"/>
      <c r="V77" s="18"/>
      <c r="W77" s="18"/>
      <c r="X77" s="18"/>
      <c r="Y77" s="6"/>
      <c r="Z77" s="13"/>
      <c r="AA77" s="4">
        <v>1965</v>
      </c>
      <c r="AO77" s="13">
        <v>0.1743619292974472</v>
      </c>
      <c r="AP77" s="13">
        <v>0.44525992870330811</v>
      </c>
      <c r="AQ77" s="13">
        <v>0.38037815690040588</v>
      </c>
      <c r="AR77" s="13">
        <v>0.1109294667840004</v>
      </c>
      <c r="AS77" s="13">
        <f t="shared" ref="AS77:AS124" si="13">AQ77-AR77</f>
        <v>0.26944869011640549</v>
      </c>
      <c r="AT77" s="13">
        <v>3.4215830266475677E-2</v>
      </c>
      <c r="AU77" s="215">
        <v>16393.701249810179</v>
      </c>
      <c r="AV77" s="171">
        <v>0.18709557985410794</v>
      </c>
      <c r="AW77" s="171">
        <v>0.44501575108991287</v>
      </c>
      <c r="AX77" s="171">
        <v>0.36720576882362371</v>
      </c>
      <c r="AY77" s="171">
        <v>0.127464659512043</v>
      </c>
      <c r="AZ77" s="171">
        <f t="shared" si="9"/>
        <v>0.23974110931158071</v>
      </c>
      <c r="BA77" s="216">
        <v>33747.785098648819</v>
      </c>
      <c r="BB77" s="215">
        <f>DataFigures!BA77*$BF$26</f>
        <v>27634.441323598785</v>
      </c>
      <c r="BC77" s="171">
        <f t="shared" si="10"/>
        <v>0.59323440115326553</v>
      </c>
      <c r="BD77" s="115"/>
      <c r="BJ77" s="4">
        <v>1965</v>
      </c>
      <c r="BK77" s="32"/>
      <c r="BL77" s="32"/>
      <c r="BM77" s="32"/>
      <c r="BN77" s="32"/>
      <c r="BO77" s="32"/>
      <c r="BP77" s="32"/>
      <c r="BQ77" s="32"/>
      <c r="BR77" s="32"/>
      <c r="BS77" s="33"/>
      <c r="BT77" s="38"/>
      <c r="BU77" s="30"/>
      <c r="BV77" s="30"/>
      <c r="BW77" s="30"/>
      <c r="BX77" s="30"/>
      <c r="BY77" s="30"/>
      <c r="BZ77" s="30"/>
      <c r="CA77" s="38"/>
      <c r="CB77" s="30"/>
      <c r="CC77" s="30"/>
      <c r="CD77" s="30"/>
      <c r="CE77" s="30"/>
      <c r="CF77" s="30"/>
      <c r="CG77" s="31"/>
      <c r="CH77" s="30"/>
      <c r="DF77" s="42"/>
      <c r="DG77" s="32"/>
      <c r="DH77" s="32"/>
      <c r="DI77" s="32"/>
      <c r="DJ77" s="32"/>
      <c r="DK77" s="32"/>
      <c r="DL77" s="32"/>
      <c r="DM77" s="33"/>
      <c r="DV77" s="42"/>
      <c r="DW77" s="32"/>
      <c r="DX77" s="32"/>
      <c r="DY77" s="32"/>
      <c r="DZ77" s="32"/>
      <c r="EA77" s="32"/>
      <c r="EB77" s="32"/>
      <c r="EC77" s="33"/>
      <c r="EL77" s="42"/>
      <c r="EM77" s="32"/>
      <c r="EN77" s="32"/>
      <c r="EO77" s="32"/>
      <c r="EP77" s="32"/>
      <c r="EQ77" s="32"/>
      <c r="ER77" s="32"/>
      <c r="ES77" s="33"/>
      <c r="ET77" s="42"/>
      <c r="EU77" s="32"/>
      <c r="EV77" s="32"/>
      <c r="EW77" s="32"/>
      <c r="EX77" s="32"/>
      <c r="EY77" s="32"/>
      <c r="EZ77" s="32"/>
      <c r="FA77" s="33"/>
      <c r="FB77" s="42"/>
      <c r="FC77" s="32"/>
      <c r="FD77" s="32"/>
      <c r="FE77" s="32"/>
      <c r="FF77" s="32"/>
      <c r="FG77" s="32"/>
      <c r="FH77" s="32"/>
      <c r="FI77" s="33"/>
      <c r="FK77" s="152">
        <v>1965</v>
      </c>
      <c r="FL77" s="42"/>
      <c r="FM77" s="32"/>
      <c r="FN77" s="32"/>
      <c r="FO77" s="42"/>
      <c r="FP77" s="32"/>
      <c r="FQ77" s="33"/>
      <c r="FR77" s="32"/>
      <c r="FS77" s="32"/>
      <c r="FT77" s="32"/>
      <c r="FU77" s="42"/>
      <c r="FV77" s="32"/>
      <c r="FW77" s="33"/>
      <c r="FX77" s="32"/>
      <c r="FY77" s="32"/>
      <c r="FZ77" s="33"/>
      <c r="GC77" s="42"/>
      <c r="GD77" s="32"/>
      <c r="GE77" s="32"/>
      <c r="GF77" s="32"/>
      <c r="GG77" s="32"/>
      <c r="GH77" s="32"/>
      <c r="GI77" s="32"/>
      <c r="GJ77" s="33"/>
      <c r="GK77" s="4">
        <v>1965</v>
      </c>
      <c r="GL77" s="152"/>
      <c r="GM77" s="32"/>
      <c r="GN77" s="32"/>
      <c r="GO77" s="32"/>
      <c r="GP77" s="33"/>
      <c r="GQ77" s="32"/>
      <c r="GR77" s="32"/>
      <c r="GS77" s="32"/>
      <c r="GT77" s="32"/>
      <c r="GU77" s="32"/>
      <c r="GV77" s="42"/>
      <c r="GW77" s="32"/>
      <c r="GX77" s="32"/>
      <c r="GY77" s="33"/>
      <c r="GZ77" s="32"/>
      <c r="HA77" s="32"/>
      <c r="HB77" s="32"/>
      <c r="HC77" s="32"/>
      <c r="HD77" s="42"/>
      <c r="HE77" s="32"/>
      <c r="HF77" s="32"/>
      <c r="HG77" s="32"/>
      <c r="HH77" s="42"/>
      <c r="HI77" s="32"/>
      <c r="HJ77" s="32"/>
      <c r="HK77" s="33"/>
      <c r="HN77" s="32"/>
      <c r="HO77" s="32"/>
      <c r="HP77" s="32"/>
      <c r="HQ77" s="32"/>
      <c r="HR77" s="32"/>
      <c r="HT77" s="32"/>
      <c r="HU77" s="32"/>
      <c r="HV77" s="32"/>
      <c r="HW77" s="32"/>
      <c r="HX77" s="32"/>
      <c r="HZ77" s="32"/>
      <c r="IA77" s="32"/>
      <c r="IB77" s="32"/>
      <c r="IC77" s="32"/>
      <c r="ID77" s="32"/>
      <c r="IE77" s="42"/>
      <c r="IF77" s="32"/>
      <c r="IG77" s="32"/>
      <c r="IH77" s="32"/>
      <c r="II77" s="33"/>
      <c r="IJ77" s="42"/>
      <c r="IK77" s="32"/>
      <c r="IL77" s="32"/>
      <c r="IM77" s="32"/>
      <c r="IN77" s="32"/>
      <c r="IO77" s="33"/>
      <c r="IP77" s="42"/>
      <c r="IQ77" s="32"/>
      <c r="IR77" s="32"/>
      <c r="IS77" s="32"/>
      <c r="IT77" s="32"/>
      <c r="IU77" s="33"/>
      <c r="IW77">
        <v>1969</v>
      </c>
      <c r="IX77" s="63">
        <v>0.72777433013564852</v>
      </c>
      <c r="IY77" s="63">
        <v>0.60950803756713867</v>
      </c>
      <c r="IZ77" s="14">
        <v>0.34693184494972229</v>
      </c>
      <c r="JA77" s="13">
        <v>0.30283325860198518</v>
      </c>
      <c r="JB77" s="13">
        <v>0.35746615452121111</v>
      </c>
      <c r="JC77" s="13">
        <v>0.24743595719337463</v>
      </c>
      <c r="JD77" s="13">
        <v>0.10066677629947662</v>
      </c>
      <c r="JE77" s="13">
        <v>6.6034137960510317E-2</v>
      </c>
    </row>
    <row r="78" spans="1:265">
      <c r="A78" s="4">
        <v>1966</v>
      </c>
      <c r="B78" s="5">
        <v>59.135882206476374</v>
      </c>
      <c r="C78" s="5">
        <v>10.809008031545071</v>
      </c>
      <c r="D78" s="57">
        <f t="shared" si="11"/>
        <v>0.18278256158933742</v>
      </c>
      <c r="E78" s="12">
        <v>0.10957680586341224</v>
      </c>
      <c r="F78" s="12">
        <v>1.490144116099484E-2</v>
      </c>
      <c r="G78" s="12">
        <v>2.4724733069007698E-2</v>
      </c>
      <c r="H78" s="12">
        <v>3.3580739339058689E-2</v>
      </c>
      <c r="I78" s="12">
        <v>4.1802031317785503E-3</v>
      </c>
      <c r="J78" s="57">
        <v>2.9400536207280142E-2</v>
      </c>
      <c r="K78" s="58">
        <f t="shared" si="12"/>
        <v>-1.1578431360556585E-6</v>
      </c>
      <c r="L78">
        <v>1966</v>
      </c>
      <c r="M78" s="1"/>
      <c r="N78" s="1"/>
      <c r="O78" s="1"/>
      <c r="Q78" s="14"/>
      <c r="U78" s="1"/>
      <c r="V78" s="18"/>
      <c r="W78" s="18"/>
      <c r="X78" s="18"/>
      <c r="Y78" s="6"/>
      <c r="Z78" s="13"/>
      <c r="AA78" s="4">
        <v>1966</v>
      </c>
      <c r="AO78" s="13">
        <v>0.17615854740142822</v>
      </c>
      <c r="AP78" s="13">
        <v>0.45337375998497009</v>
      </c>
      <c r="AQ78" s="13">
        <v>0.37046769261360168</v>
      </c>
      <c r="AR78" s="13">
        <v>0.10876993089914322</v>
      </c>
      <c r="AS78" s="13">
        <f t="shared" si="13"/>
        <v>0.26169776171445847</v>
      </c>
      <c r="AT78" s="13">
        <v>3.4148141741752625E-2</v>
      </c>
      <c r="AU78" s="215">
        <v>17136.502152710811</v>
      </c>
      <c r="AV78" s="171">
        <v>0.19202411174774206</v>
      </c>
      <c r="AW78" s="171">
        <v>0.44394701719283997</v>
      </c>
      <c r="AX78" s="171">
        <v>0.36402887105941795</v>
      </c>
      <c r="AY78" s="171">
        <v>0.12646618485450703</v>
      </c>
      <c r="AZ78" s="171">
        <f t="shared" si="9"/>
        <v>0.23756268620491092</v>
      </c>
      <c r="BA78" s="216">
        <v>35315.67270445035</v>
      </c>
      <c r="BB78" s="215">
        <f>DataFigures!BA78*$BF$26</f>
        <v>28918.309225384579</v>
      </c>
      <c r="BC78" s="171">
        <f t="shared" si="10"/>
        <v>0.59258312853464956</v>
      </c>
      <c r="BD78" s="115"/>
      <c r="BJ78" s="4">
        <v>1966</v>
      </c>
      <c r="BK78" s="32"/>
      <c r="BL78" s="32"/>
      <c r="BM78" s="32"/>
      <c r="BN78" s="32"/>
      <c r="BO78" s="32"/>
      <c r="BP78" s="32"/>
      <c r="BQ78" s="32"/>
      <c r="BR78" s="32"/>
      <c r="BS78" s="33"/>
      <c r="BT78" s="38"/>
      <c r="BU78" s="30"/>
      <c r="BV78" s="30"/>
      <c r="BW78" s="30"/>
      <c r="BX78" s="30"/>
      <c r="BY78" s="30"/>
      <c r="BZ78" s="30"/>
      <c r="CA78" s="38"/>
      <c r="CB78" s="30"/>
      <c r="CC78" s="30"/>
      <c r="CD78" s="30"/>
      <c r="CE78" s="30"/>
      <c r="CF78" s="30"/>
      <c r="CG78" s="31"/>
      <c r="CH78" s="30"/>
      <c r="DF78" s="42"/>
      <c r="DG78" s="32"/>
      <c r="DH78" s="32"/>
      <c r="DI78" s="32"/>
      <c r="DJ78" s="32"/>
      <c r="DK78" s="32"/>
      <c r="DL78" s="32"/>
      <c r="DM78" s="33"/>
      <c r="DV78" s="42"/>
      <c r="DW78" s="32"/>
      <c r="DX78" s="32"/>
      <c r="DY78" s="32"/>
      <c r="DZ78" s="32"/>
      <c r="EA78" s="32"/>
      <c r="EB78" s="32"/>
      <c r="EC78" s="33"/>
      <c r="EL78" s="42"/>
      <c r="EM78" s="32"/>
      <c r="EN78" s="32"/>
      <c r="EO78" s="32"/>
      <c r="EP78" s="32"/>
      <c r="EQ78" s="32"/>
      <c r="ER78" s="32"/>
      <c r="ES78" s="33"/>
      <c r="ET78" s="42"/>
      <c r="EU78" s="32"/>
      <c r="EV78" s="32"/>
      <c r="EW78" s="32"/>
      <c r="EX78" s="32"/>
      <c r="EY78" s="32"/>
      <c r="EZ78" s="32"/>
      <c r="FA78" s="33"/>
      <c r="FB78" s="42"/>
      <c r="FC78" s="32"/>
      <c r="FD78" s="32"/>
      <c r="FE78" s="32"/>
      <c r="FF78" s="32"/>
      <c r="FG78" s="32"/>
      <c r="FH78" s="32"/>
      <c r="FI78" s="33"/>
      <c r="FK78" s="152">
        <v>1966</v>
      </c>
      <c r="FL78" s="42"/>
      <c r="FM78" s="32"/>
      <c r="FN78" s="32"/>
      <c r="FO78" s="42"/>
      <c r="FP78" s="32"/>
      <c r="FQ78" s="33"/>
      <c r="FR78" s="32"/>
      <c r="FS78" s="32"/>
      <c r="FT78" s="32"/>
      <c r="FU78" s="42"/>
      <c r="FV78" s="32"/>
      <c r="FW78" s="33"/>
      <c r="FX78" s="32"/>
      <c r="FY78" s="32"/>
      <c r="FZ78" s="33"/>
      <c r="GC78" s="42"/>
      <c r="GD78" s="32"/>
      <c r="GE78" s="32"/>
      <c r="GF78" s="32"/>
      <c r="GG78" s="32"/>
      <c r="GH78" s="32"/>
      <c r="GI78" s="32"/>
      <c r="GJ78" s="33"/>
      <c r="GK78" s="4">
        <v>1966</v>
      </c>
      <c r="GL78" s="152"/>
      <c r="GM78" s="32"/>
      <c r="GN78" s="32"/>
      <c r="GO78" s="32"/>
      <c r="GP78" s="33"/>
      <c r="GQ78" s="32"/>
      <c r="GR78" s="32"/>
      <c r="GS78" s="32"/>
      <c r="GT78" s="32"/>
      <c r="GU78" s="32"/>
      <c r="GV78" s="42"/>
      <c r="GW78" s="32"/>
      <c r="GX78" s="32"/>
      <c r="GY78" s="33"/>
      <c r="GZ78" s="32"/>
      <c r="HA78" s="32"/>
      <c r="HB78" s="32"/>
      <c r="HC78" s="32"/>
      <c r="HD78" s="42"/>
      <c r="HE78" s="32"/>
      <c r="HF78" s="32"/>
      <c r="HG78" s="32"/>
      <c r="HH78" s="42"/>
      <c r="HI78" s="32"/>
      <c r="HJ78" s="32"/>
      <c r="HK78" s="33"/>
      <c r="HN78" s="32"/>
      <c r="HO78" s="32"/>
      <c r="HP78" s="32"/>
      <c r="HQ78" s="32"/>
      <c r="HR78" s="32"/>
      <c r="HT78" s="32"/>
      <c r="HU78" s="32"/>
      <c r="HV78" s="32"/>
      <c r="HW78" s="32"/>
      <c r="HX78" s="32"/>
      <c r="HZ78" s="32"/>
      <c r="IA78" s="32"/>
      <c r="IB78" s="32"/>
      <c r="IC78" s="32"/>
      <c r="ID78" s="32"/>
      <c r="IE78" s="42"/>
      <c r="IF78" s="32"/>
      <c r="IG78" s="32"/>
      <c r="IH78" s="32"/>
      <c r="II78" s="33"/>
      <c r="IJ78" s="42"/>
      <c r="IK78" s="32"/>
      <c r="IL78" s="32"/>
      <c r="IM78" s="32"/>
      <c r="IN78" s="32"/>
      <c r="IO78" s="33"/>
      <c r="IP78" s="42"/>
      <c r="IQ78" s="32"/>
      <c r="IR78" s="32"/>
      <c r="IS78" s="32"/>
      <c r="IT78" s="32"/>
      <c r="IU78" s="33"/>
      <c r="IW78">
        <v>1970</v>
      </c>
      <c r="IX78" s="63">
        <v>0.7109331488609314</v>
      </c>
      <c r="IY78" s="63">
        <v>0.59266685629242155</v>
      </c>
      <c r="IZ78" s="14">
        <v>0.34210222959518433</v>
      </c>
      <c r="JA78" s="13">
        <v>0.30722597241401672</v>
      </c>
      <c r="JB78" s="13">
        <v>0.31691828370094299</v>
      </c>
      <c r="JC78" s="13">
        <v>0.20688808637310649</v>
      </c>
      <c r="JD78" s="13">
        <v>9.7757689654827118E-2</v>
      </c>
      <c r="JE78" s="13">
        <v>6.7277058959007263E-2</v>
      </c>
    </row>
    <row r="79" spans="1:265">
      <c r="A79" s="4">
        <v>1967</v>
      </c>
      <c r="B79" s="5">
        <v>64.268381869106079</v>
      </c>
      <c r="C79" s="5">
        <v>12.078477831699214</v>
      </c>
      <c r="D79" s="57">
        <f t="shared" si="11"/>
        <v>0.18793810393887261</v>
      </c>
      <c r="E79" s="12">
        <v>0.11141702621738528</v>
      </c>
      <c r="F79" s="12">
        <v>1.5680223137147484E-2</v>
      </c>
      <c r="G79" s="12">
        <v>2.4307340421704481E-2</v>
      </c>
      <c r="H79" s="12">
        <v>3.6532448785332954E-2</v>
      </c>
      <c r="I79" s="12">
        <v>4.6570333855546165E-3</v>
      </c>
      <c r="J79" s="57">
        <v>3.1875415399778333E-2</v>
      </c>
      <c r="K79" s="58">
        <f t="shared" si="12"/>
        <v>1.0653773024199564E-6</v>
      </c>
      <c r="L79">
        <v>1967</v>
      </c>
      <c r="M79" s="1"/>
      <c r="N79" s="1"/>
      <c r="O79" s="1"/>
      <c r="Q79" s="14"/>
      <c r="U79" s="1"/>
      <c r="V79" s="18"/>
      <c r="W79" s="18"/>
      <c r="X79" s="18"/>
      <c r="Y79" s="6"/>
      <c r="Z79" s="13"/>
      <c r="AA79" s="4">
        <v>1967</v>
      </c>
      <c r="AO79" s="13">
        <v>0.1749841719865799</v>
      </c>
      <c r="AP79" s="13">
        <v>0.45593595504760742</v>
      </c>
      <c r="AQ79" s="13">
        <v>0.36907988786697388</v>
      </c>
      <c r="AR79" s="13">
        <v>0.10884319245815277</v>
      </c>
      <c r="AS79" s="13">
        <f t="shared" si="13"/>
        <v>0.26023669540882111</v>
      </c>
      <c r="AT79" s="13">
        <v>3.4874867647886276E-2</v>
      </c>
      <c r="AU79" s="215">
        <v>17736.079095108296</v>
      </c>
      <c r="AV79" s="171">
        <v>0.2012809813022613</v>
      </c>
      <c r="AW79" s="171">
        <v>0.44193299859762214</v>
      </c>
      <c r="AX79" s="171">
        <v>0.35678602010011684</v>
      </c>
      <c r="AY79" s="171">
        <v>0.12335636094212526</v>
      </c>
      <c r="AZ79" s="171">
        <f t="shared" si="9"/>
        <v>0.23342965915799158</v>
      </c>
      <c r="BA79" s="216">
        <v>35808.187728567398</v>
      </c>
      <c r="BB79" s="215">
        <f>DataFigures!BA79*$BF$26</f>
        <v>29321.606137912873</v>
      </c>
      <c r="BC79" s="171">
        <f t="shared" si="10"/>
        <v>0.60488088584531952</v>
      </c>
      <c r="BD79" s="115"/>
      <c r="BJ79" s="4">
        <v>1967</v>
      </c>
      <c r="BK79" s="32"/>
      <c r="BL79" s="32"/>
      <c r="BM79" s="32"/>
      <c r="BN79" s="32"/>
      <c r="BO79" s="32"/>
      <c r="BP79" s="32"/>
      <c r="BQ79" s="32"/>
      <c r="BR79" s="32"/>
      <c r="BS79" s="33"/>
      <c r="BT79" s="38"/>
      <c r="BU79" s="30"/>
      <c r="BV79" s="30"/>
      <c r="BW79" s="30"/>
      <c r="BX79" s="30"/>
      <c r="BY79" s="30"/>
      <c r="BZ79" s="30"/>
      <c r="CA79" s="38"/>
      <c r="CB79" s="30"/>
      <c r="CC79" s="30"/>
      <c r="CD79" s="30"/>
      <c r="CE79" s="30"/>
      <c r="CF79" s="30"/>
      <c r="CG79" s="31"/>
      <c r="CH79" s="30"/>
      <c r="DF79" s="42"/>
      <c r="DG79" s="32"/>
      <c r="DH79" s="32"/>
      <c r="DI79" s="32"/>
      <c r="DJ79" s="32"/>
      <c r="DK79" s="32"/>
      <c r="DL79" s="32"/>
      <c r="DM79" s="33"/>
      <c r="DV79" s="42"/>
      <c r="DW79" s="32"/>
      <c r="DX79" s="32"/>
      <c r="DY79" s="32"/>
      <c r="DZ79" s="32"/>
      <c r="EA79" s="32"/>
      <c r="EB79" s="32"/>
      <c r="EC79" s="33"/>
      <c r="EL79" s="42"/>
      <c r="EM79" s="32"/>
      <c r="EN79" s="32"/>
      <c r="EO79" s="32"/>
      <c r="EP79" s="32"/>
      <c r="EQ79" s="32"/>
      <c r="ER79" s="32"/>
      <c r="ES79" s="33"/>
      <c r="ET79" s="42"/>
      <c r="EU79" s="32"/>
      <c r="EV79" s="32"/>
      <c r="EW79" s="32"/>
      <c r="EX79" s="32"/>
      <c r="EY79" s="32"/>
      <c r="EZ79" s="32"/>
      <c r="FA79" s="33"/>
      <c r="FB79" s="42"/>
      <c r="FC79" s="32"/>
      <c r="FD79" s="32"/>
      <c r="FE79" s="32"/>
      <c r="FF79" s="32"/>
      <c r="FG79" s="32"/>
      <c r="FH79" s="32"/>
      <c r="FI79" s="33"/>
      <c r="FK79" s="152">
        <v>1967</v>
      </c>
      <c r="FL79" s="42"/>
      <c r="FM79" s="32"/>
      <c r="FN79" s="32"/>
      <c r="FO79" s="42"/>
      <c r="FP79" s="32"/>
      <c r="FQ79" s="33"/>
      <c r="FR79" s="32"/>
      <c r="FS79" s="32"/>
      <c r="FT79" s="32"/>
      <c r="FU79" s="42"/>
      <c r="FV79" s="32"/>
      <c r="FW79" s="33"/>
      <c r="FX79" s="32"/>
      <c r="FY79" s="32"/>
      <c r="FZ79" s="33"/>
      <c r="GC79" s="42"/>
      <c r="GD79" s="32"/>
      <c r="GE79" s="32"/>
      <c r="GF79" s="32"/>
      <c r="GG79" s="32"/>
      <c r="GH79" s="32"/>
      <c r="GI79" s="32"/>
      <c r="GJ79" s="33"/>
      <c r="GK79" s="4">
        <v>1967</v>
      </c>
      <c r="GL79" s="152"/>
      <c r="GM79" s="32"/>
      <c r="GN79" s="32"/>
      <c r="GO79" s="32"/>
      <c r="GP79" s="33"/>
      <c r="GQ79" s="32"/>
      <c r="GR79" s="32"/>
      <c r="GS79" s="32"/>
      <c r="GT79" s="32"/>
      <c r="GU79" s="32"/>
      <c r="GV79" s="42"/>
      <c r="GW79" s="32"/>
      <c r="GX79" s="32"/>
      <c r="GY79" s="33"/>
      <c r="GZ79" s="32"/>
      <c r="HA79" s="32"/>
      <c r="HB79" s="32"/>
      <c r="HC79" s="32"/>
      <c r="HD79" s="42"/>
      <c r="HE79" s="32"/>
      <c r="HF79" s="32"/>
      <c r="HG79" s="32"/>
      <c r="HH79" s="42"/>
      <c r="HI79" s="32"/>
      <c r="HJ79" s="32"/>
      <c r="HK79" s="33"/>
      <c r="HN79" s="32"/>
      <c r="HO79" s="32"/>
      <c r="HP79" s="32"/>
      <c r="HQ79" s="32"/>
      <c r="HR79" s="32"/>
      <c r="HT79" s="32"/>
      <c r="HU79" s="32"/>
      <c r="HV79" s="32"/>
      <c r="HW79" s="32"/>
      <c r="HX79" s="32"/>
      <c r="HZ79" s="32"/>
      <c r="IA79" s="32"/>
      <c r="IB79" s="32"/>
      <c r="IC79" s="32"/>
      <c r="ID79" s="32"/>
      <c r="IE79" s="42"/>
      <c r="IF79" s="32"/>
      <c r="IG79" s="32"/>
      <c r="IH79" s="32"/>
      <c r="II79" s="33"/>
      <c r="IJ79" s="42"/>
      <c r="IK79" s="32"/>
      <c r="IL79" s="32"/>
      <c r="IM79" s="32"/>
      <c r="IN79" s="32"/>
      <c r="IO79" s="33"/>
      <c r="IP79" s="42"/>
      <c r="IQ79" s="32"/>
      <c r="IR79" s="32"/>
      <c r="IS79" s="32"/>
      <c r="IT79" s="32"/>
      <c r="IU79" s="33"/>
      <c r="IW79">
        <v>1971</v>
      </c>
      <c r="IX79" s="63">
        <v>0.70675289630889893</v>
      </c>
      <c r="IY79" s="63">
        <v>0.58448707950822698</v>
      </c>
      <c r="IZ79" s="14">
        <v>0.34018602967262268</v>
      </c>
      <c r="JA79" s="13">
        <v>0.30391508340835571</v>
      </c>
      <c r="JB79" s="13">
        <v>0.31539013981819153</v>
      </c>
      <c r="JC79" s="13">
        <v>0.20210746876940552</v>
      </c>
      <c r="JD79" s="13">
        <v>9.8143033683300018E-2</v>
      </c>
      <c r="JE79" s="13">
        <v>6.6536113619804382E-2</v>
      </c>
    </row>
    <row r="80" spans="1:265">
      <c r="A80" s="4">
        <v>1968</v>
      </c>
      <c r="B80" s="5">
        <v>70.943663745197753</v>
      </c>
      <c r="C80" s="5">
        <v>13.000735271117009</v>
      </c>
      <c r="D80" s="57">
        <f t="shared" si="11"/>
        <v>0.18325435401547105</v>
      </c>
      <c r="E80" s="12">
        <v>0.10845048223110786</v>
      </c>
      <c r="F80" s="12">
        <v>1.4337051612405905E-2</v>
      </c>
      <c r="G80" s="12">
        <v>2.1996371603046367E-2</v>
      </c>
      <c r="H80" s="12">
        <v>3.8470448568910964E-2</v>
      </c>
      <c r="I80" s="12">
        <v>4.9518164336949657E-3</v>
      </c>
      <c r="J80" s="57">
        <v>3.3518632135215998E-2</v>
      </c>
      <c r="K80" s="58">
        <f t="shared" si="12"/>
        <v>0</v>
      </c>
      <c r="L80">
        <v>1968</v>
      </c>
      <c r="M80" s="1"/>
      <c r="N80" s="1"/>
      <c r="O80" s="1"/>
      <c r="Q80" s="14"/>
      <c r="U80" s="1"/>
      <c r="V80" s="18"/>
      <c r="W80" s="18"/>
      <c r="X80" s="18"/>
      <c r="Y80" s="6"/>
      <c r="Z80" s="13"/>
      <c r="AA80" s="4">
        <v>1968</v>
      </c>
      <c r="AO80" s="13">
        <v>0.18167300522327423</v>
      </c>
      <c r="AP80" s="13">
        <v>0.4625471830368042</v>
      </c>
      <c r="AQ80" s="13">
        <v>0.35577982664108276</v>
      </c>
      <c r="AR80" s="13">
        <v>0.10314806550741196</v>
      </c>
      <c r="AS80" s="13">
        <f t="shared" si="13"/>
        <v>0.25263176113367081</v>
      </c>
      <c r="AT80" s="13">
        <v>3.3277079463005066E-2</v>
      </c>
      <c r="AU80" s="215">
        <v>18237.250850005013</v>
      </c>
      <c r="AV80" s="171">
        <v>0.20430473238229754</v>
      </c>
      <c r="AW80" s="171">
        <v>0.44329249672591675</v>
      </c>
      <c r="AX80" s="171">
        <v>0.35240277089178573</v>
      </c>
      <c r="AY80" s="171">
        <v>0.12149272579699731</v>
      </c>
      <c r="AZ80" s="171">
        <f t="shared" si="9"/>
        <v>0.23091004509478841</v>
      </c>
      <c r="BA80" s="216">
        <v>36853.254905760026</v>
      </c>
      <c r="BB80" s="215">
        <f>DataFigures!BA80*$BF$26</f>
        <v>30177.361486091409</v>
      </c>
      <c r="BC80" s="171">
        <f t="shared" si="10"/>
        <v>0.6043355002527464</v>
      </c>
      <c r="BD80" s="115"/>
      <c r="BJ80" s="4">
        <v>1968</v>
      </c>
      <c r="BK80" s="32"/>
      <c r="BL80" s="32"/>
      <c r="BM80" s="32"/>
      <c r="BN80" s="32"/>
      <c r="BO80" s="32"/>
      <c r="BP80" s="32"/>
      <c r="BQ80" s="32"/>
      <c r="BR80" s="32"/>
      <c r="BS80" s="33"/>
      <c r="BT80" s="38"/>
      <c r="BU80" s="30"/>
      <c r="BV80" s="30"/>
      <c r="BW80" s="30"/>
      <c r="BX80" s="30"/>
      <c r="BY80" s="30"/>
      <c r="BZ80" s="30"/>
      <c r="CA80" s="38"/>
      <c r="CB80" s="30"/>
      <c r="CC80" s="30"/>
      <c r="CD80" s="30"/>
      <c r="CE80" s="30"/>
      <c r="CF80" s="30"/>
      <c r="CG80" s="31"/>
      <c r="CH80" s="30"/>
      <c r="DF80" s="42"/>
      <c r="DG80" s="32"/>
      <c r="DH80" s="32"/>
      <c r="DI80" s="32"/>
      <c r="DJ80" s="32"/>
      <c r="DK80" s="32"/>
      <c r="DL80" s="32"/>
      <c r="DM80" s="33"/>
      <c r="DV80" s="42"/>
      <c r="DW80" s="32"/>
      <c r="DX80" s="32"/>
      <c r="DY80" s="32"/>
      <c r="DZ80" s="32"/>
      <c r="EA80" s="32"/>
      <c r="EB80" s="32"/>
      <c r="EC80" s="33"/>
      <c r="EL80" s="42"/>
      <c r="EM80" s="32"/>
      <c r="EN80" s="32"/>
      <c r="EO80" s="32"/>
      <c r="EP80" s="32"/>
      <c r="EQ80" s="32"/>
      <c r="ER80" s="32"/>
      <c r="ES80" s="33"/>
      <c r="ET80" s="42"/>
      <c r="EU80" s="32"/>
      <c r="EV80" s="32"/>
      <c r="EW80" s="32"/>
      <c r="EX80" s="32"/>
      <c r="EY80" s="32"/>
      <c r="EZ80" s="32"/>
      <c r="FA80" s="33"/>
      <c r="FB80" s="42"/>
      <c r="FC80" s="32"/>
      <c r="FD80" s="32"/>
      <c r="FE80" s="32"/>
      <c r="FF80" s="32"/>
      <c r="FG80" s="32"/>
      <c r="FH80" s="32"/>
      <c r="FI80" s="33"/>
      <c r="FK80" s="152">
        <v>1968</v>
      </c>
      <c r="FL80" s="42"/>
      <c r="FM80" s="32"/>
      <c r="FN80" s="32"/>
      <c r="FO80" s="42"/>
      <c r="FP80" s="32"/>
      <c r="FQ80" s="33"/>
      <c r="FR80" s="32"/>
      <c r="FS80" s="32"/>
      <c r="FT80" s="32"/>
      <c r="FU80" s="42"/>
      <c r="FV80" s="32"/>
      <c r="FW80" s="33"/>
      <c r="FX80" s="32"/>
      <c r="FY80" s="32"/>
      <c r="FZ80" s="33"/>
      <c r="GC80" s="42"/>
      <c r="GD80" s="32"/>
      <c r="GE80" s="32"/>
      <c r="GF80" s="32"/>
      <c r="GG80" s="32"/>
      <c r="GH80" s="32"/>
      <c r="GI80" s="32"/>
      <c r="GJ80" s="33"/>
      <c r="GK80" s="4">
        <v>1968</v>
      </c>
      <c r="GL80" s="152"/>
      <c r="GM80" s="32"/>
      <c r="GN80" s="32"/>
      <c r="GO80" s="32"/>
      <c r="GP80" s="33"/>
      <c r="GQ80" s="32"/>
      <c r="GR80" s="32"/>
      <c r="GS80" s="32"/>
      <c r="GT80" s="32"/>
      <c r="GU80" s="32"/>
      <c r="GV80" s="42"/>
      <c r="GW80" s="32"/>
      <c r="GX80" s="32"/>
      <c r="GY80" s="33"/>
      <c r="GZ80" s="32"/>
      <c r="HA80" s="32"/>
      <c r="HB80" s="32"/>
      <c r="HC80" s="32"/>
      <c r="HD80" s="42"/>
      <c r="HE80" s="32"/>
      <c r="HF80" s="32"/>
      <c r="HG80" s="32"/>
      <c r="HH80" s="42"/>
      <c r="HI80" s="32"/>
      <c r="HJ80" s="32"/>
      <c r="HK80" s="33"/>
      <c r="HN80" s="32"/>
      <c r="HO80" s="32"/>
      <c r="HP80" s="32"/>
      <c r="HQ80" s="32"/>
      <c r="HR80" s="32"/>
      <c r="HT80" s="32"/>
      <c r="HU80" s="32"/>
      <c r="HV80" s="32"/>
      <c r="HW80" s="32"/>
      <c r="HX80" s="32"/>
      <c r="HZ80" s="32"/>
      <c r="IA80" s="32"/>
      <c r="IB80" s="32"/>
      <c r="IC80" s="32"/>
      <c r="ID80" s="32"/>
      <c r="IE80" s="42"/>
      <c r="IF80" s="32"/>
      <c r="IG80" s="32"/>
      <c r="IH80" s="32"/>
      <c r="II80" s="33"/>
      <c r="IJ80" s="42"/>
      <c r="IK80" s="32"/>
      <c r="IL80" s="32"/>
      <c r="IM80" s="32"/>
      <c r="IN80" s="32"/>
      <c r="IO80" s="33"/>
      <c r="IP80" s="42"/>
      <c r="IQ80" s="32"/>
      <c r="IR80" s="32"/>
      <c r="IS80" s="32"/>
      <c r="IT80" s="32"/>
      <c r="IU80" s="33"/>
      <c r="IW80">
        <v>1972</v>
      </c>
      <c r="IX80" s="63">
        <v>0.70632851123809814</v>
      </c>
      <c r="IY80" s="63">
        <v>0.58309150966352563</v>
      </c>
      <c r="IZ80" s="14">
        <v>0.33615595102310181</v>
      </c>
      <c r="JA80" s="13">
        <v>0.30221965909004211</v>
      </c>
      <c r="JB80" s="13">
        <v>0.31120979785919189</v>
      </c>
      <c r="JC80" s="13">
        <v>0.20170546562788749</v>
      </c>
      <c r="JD80" s="13">
        <v>9.7027845680713654E-2</v>
      </c>
      <c r="JE80" s="13">
        <v>6.6815562546253204E-2</v>
      </c>
    </row>
    <row r="81" spans="1:265">
      <c r="A81" s="4">
        <v>1969</v>
      </c>
      <c r="B81" s="5">
        <v>80.93910070654718</v>
      </c>
      <c r="C81" s="5">
        <v>15.372809947972424</v>
      </c>
      <c r="D81" s="57">
        <f t="shared" si="11"/>
        <v>0.18993057513337203</v>
      </c>
      <c r="E81" s="12">
        <v>0.1064537970432067</v>
      </c>
      <c r="F81" s="12">
        <v>1.6740417281953614E-2</v>
      </c>
      <c r="G81" s="12">
        <v>2.8197372373022018E-2</v>
      </c>
      <c r="H81" s="12">
        <v>3.853814248959965E-2</v>
      </c>
      <c r="I81" s="12">
        <v>4.9148062744391458E-3</v>
      </c>
      <c r="J81" s="57">
        <v>3.3623336215160504E-2</v>
      </c>
      <c r="K81" s="58">
        <f t="shared" si="12"/>
        <v>8.4594559005002345E-7</v>
      </c>
      <c r="L81">
        <v>1969</v>
      </c>
      <c r="M81" s="1"/>
      <c r="N81" s="1"/>
      <c r="O81" s="1"/>
      <c r="Q81" s="14"/>
      <c r="U81" s="1"/>
      <c r="V81" s="18"/>
      <c r="W81" s="18"/>
      <c r="X81" s="18"/>
      <c r="Y81" s="6"/>
      <c r="Z81" s="13"/>
      <c r="AA81" s="4">
        <v>1969</v>
      </c>
      <c r="AO81" s="13">
        <v>0.1860792487859726</v>
      </c>
      <c r="AP81" s="13">
        <v>0.46698892116546631</v>
      </c>
      <c r="AQ81" s="13">
        <v>0.34693184494972229</v>
      </c>
      <c r="AR81" s="13">
        <v>0.10066677629947662</v>
      </c>
      <c r="AS81" s="13">
        <f t="shared" si="13"/>
        <v>0.24626506865024567</v>
      </c>
      <c r="AT81" s="13">
        <v>3.2654453068971634E-2</v>
      </c>
      <c r="AU81" s="215">
        <v>19265.36984677938</v>
      </c>
      <c r="AV81" s="171">
        <v>0.20734734274446961</v>
      </c>
      <c r="AW81" s="171">
        <v>0.44860897911712511</v>
      </c>
      <c r="AX81" s="171">
        <v>0.34404367813840514</v>
      </c>
      <c r="AY81" s="171">
        <v>0.11490999837405956</v>
      </c>
      <c r="AZ81" s="171">
        <f t="shared" si="9"/>
        <v>0.22913367976434557</v>
      </c>
      <c r="BA81" s="216">
        <v>37343.480283127632</v>
      </c>
      <c r="BB81" s="215">
        <f>DataFigures!BA81*$BF$26</f>
        <v>30578.783516799627</v>
      </c>
      <c r="BC81" s="171">
        <f t="shared" si="10"/>
        <v>0.63002407653643944</v>
      </c>
      <c r="BD81" s="115"/>
      <c r="BJ81" s="4">
        <v>1969</v>
      </c>
      <c r="BK81" s="32"/>
      <c r="BL81" s="32"/>
      <c r="BM81" s="32"/>
      <c r="BN81" s="32"/>
      <c r="BO81" s="32"/>
      <c r="BP81" s="32"/>
      <c r="BQ81" s="32"/>
      <c r="BR81" s="32"/>
      <c r="BS81" s="33"/>
      <c r="BT81" s="38"/>
      <c r="BU81" s="30"/>
      <c r="BV81" s="30"/>
      <c r="BW81" s="30"/>
      <c r="BX81" s="30"/>
      <c r="BY81" s="30"/>
      <c r="BZ81" s="30"/>
      <c r="CA81" s="38"/>
      <c r="CB81" s="30"/>
      <c r="CC81" s="30"/>
      <c r="CD81" s="30"/>
      <c r="CE81" s="30"/>
      <c r="CF81" s="30"/>
      <c r="CG81" s="31"/>
      <c r="CH81" s="30"/>
      <c r="DF81" s="42"/>
      <c r="DG81" s="32"/>
      <c r="DH81" s="32"/>
      <c r="DI81" s="32"/>
      <c r="DJ81" s="32"/>
      <c r="DK81" s="32"/>
      <c r="DL81" s="32"/>
      <c r="DM81" s="33"/>
      <c r="DV81" s="42"/>
      <c r="DW81" s="32"/>
      <c r="DX81" s="32"/>
      <c r="DY81" s="32"/>
      <c r="DZ81" s="32"/>
      <c r="EA81" s="32"/>
      <c r="EB81" s="32"/>
      <c r="EC81" s="33"/>
      <c r="EL81" s="42"/>
      <c r="EM81" s="32"/>
      <c r="EN81" s="32"/>
      <c r="EO81" s="32"/>
      <c r="EP81" s="32"/>
      <c r="EQ81" s="32"/>
      <c r="ER81" s="32"/>
      <c r="ES81" s="33"/>
      <c r="ET81" s="42"/>
      <c r="EU81" s="32"/>
      <c r="EV81" s="32"/>
      <c r="EW81" s="32"/>
      <c r="EX81" s="32"/>
      <c r="EY81" s="32"/>
      <c r="EZ81" s="32"/>
      <c r="FA81" s="33"/>
      <c r="FB81" s="42"/>
      <c r="FC81" s="32"/>
      <c r="FD81" s="32"/>
      <c r="FE81" s="32"/>
      <c r="FF81" s="32"/>
      <c r="FG81" s="32"/>
      <c r="FH81" s="32"/>
      <c r="FI81" s="33"/>
      <c r="FK81" s="152">
        <v>1969</v>
      </c>
      <c r="FL81" s="42"/>
      <c r="FM81" s="32"/>
      <c r="FN81" s="32"/>
      <c r="FO81" s="42"/>
      <c r="FP81" s="32"/>
      <c r="FQ81" s="33"/>
      <c r="FR81" s="32"/>
      <c r="FS81" s="32"/>
      <c r="FT81" s="32"/>
      <c r="FU81" s="42"/>
      <c r="FV81" s="32"/>
      <c r="FW81" s="33"/>
      <c r="FX81" s="32"/>
      <c r="FY81" s="32"/>
      <c r="FZ81" s="33"/>
      <c r="GC81" s="38"/>
      <c r="GD81" s="189"/>
      <c r="GE81" s="189"/>
      <c r="GF81" s="189"/>
      <c r="GG81" s="189"/>
      <c r="GH81" s="189"/>
      <c r="GI81" s="189"/>
      <c r="GJ81" s="33"/>
      <c r="GK81" s="4">
        <v>1969</v>
      </c>
      <c r="GL81" s="152"/>
      <c r="GM81" s="32"/>
      <c r="GN81" s="32"/>
      <c r="GO81" s="32"/>
      <c r="GP81" s="33"/>
      <c r="GQ81" s="32"/>
      <c r="GR81" s="32"/>
      <c r="GS81" s="32"/>
      <c r="GT81" s="32"/>
      <c r="GU81" s="32"/>
      <c r="GV81" s="42"/>
      <c r="GW81" s="32"/>
      <c r="GX81" s="32"/>
      <c r="GY81" s="33"/>
      <c r="GZ81" s="32"/>
      <c r="HA81" s="32"/>
      <c r="HB81" s="32"/>
      <c r="HC81" s="32"/>
      <c r="HD81" s="42"/>
      <c r="HE81" s="32"/>
      <c r="HF81" s="32"/>
      <c r="HG81" s="32"/>
      <c r="HH81" s="42"/>
      <c r="HI81" s="32"/>
      <c r="HJ81" s="32"/>
      <c r="HK81" s="33"/>
      <c r="HN81" s="32"/>
      <c r="HO81" s="32"/>
      <c r="HP81" s="32"/>
      <c r="HQ81" s="32"/>
      <c r="HR81" s="32"/>
      <c r="HT81" s="32"/>
      <c r="HU81" s="32"/>
      <c r="HV81" s="32"/>
      <c r="HW81" s="32"/>
      <c r="HX81" s="32"/>
      <c r="HZ81" s="32"/>
      <c r="IA81" s="32"/>
      <c r="IB81" s="32"/>
      <c r="IC81" s="32"/>
      <c r="ID81" s="32"/>
      <c r="IE81" s="42"/>
      <c r="IF81" s="32"/>
      <c r="IG81" s="32"/>
      <c r="IH81" s="32"/>
      <c r="II81" s="33"/>
      <c r="IJ81" s="42"/>
      <c r="IK81" s="32"/>
      <c r="IL81" s="32"/>
      <c r="IM81" s="32"/>
      <c r="IN81" s="32"/>
      <c r="IO81" s="33"/>
      <c r="IP81" s="42"/>
      <c r="IQ81" s="32"/>
      <c r="IR81" s="32"/>
      <c r="IS81" s="32"/>
      <c r="IT81" s="32"/>
      <c r="IU81" s="33"/>
      <c r="IW81">
        <v>1973</v>
      </c>
      <c r="IX81" s="63">
        <v>0.71835988759994507</v>
      </c>
      <c r="IY81" s="63">
        <v>0.58106922456784194</v>
      </c>
      <c r="IZ81" s="14">
        <v>0.34136134386062622</v>
      </c>
      <c r="JA81" s="13">
        <v>0.29919248819351196</v>
      </c>
      <c r="JB81" s="13">
        <v>0.32454323768615723</v>
      </c>
      <c r="JC81" s="13">
        <v>0.20171492945424838</v>
      </c>
      <c r="JD81" s="13">
        <v>0.10059399157762527</v>
      </c>
      <c r="JE81" s="13">
        <v>6.6180087625980377E-2</v>
      </c>
    </row>
    <row r="82" spans="1:265" s="20" customFormat="1">
      <c r="A82" s="19">
        <v>1970</v>
      </c>
      <c r="B82" s="5">
        <v>91.017798888578227</v>
      </c>
      <c r="C82" s="5">
        <v>17.07263673647072</v>
      </c>
      <c r="D82" s="57">
        <f t="shared" si="11"/>
        <v>0.18757470456268258</v>
      </c>
      <c r="E82" s="12">
        <v>0.10534561357373007</v>
      </c>
      <c r="F82" s="12">
        <v>2.0576876091783353E-2</v>
      </c>
      <c r="G82" s="12">
        <v>2.2416260207317792E-2</v>
      </c>
      <c r="H82" s="12">
        <v>3.9236706961122941E-2</v>
      </c>
      <c r="I82" s="12">
        <v>5.1671212196169429E-3</v>
      </c>
      <c r="J82" s="57">
        <v>3.4069585741505995E-2</v>
      </c>
      <c r="K82" s="58">
        <f t="shared" si="12"/>
        <v>-7.5227127158128404E-7</v>
      </c>
      <c r="L82" s="20">
        <v>1970</v>
      </c>
      <c r="M82" s="55">
        <v>61.436137672145712</v>
      </c>
      <c r="N82" s="55">
        <v>15.004399999999999</v>
      </c>
      <c r="O82" s="55">
        <v>3.497637672145713</v>
      </c>
      <c r="P82" s="1">
        <f>$P$114/(($M$114-$N$114)*(1-$R$114)-$O$114)*((M82-N82)*(1-R82)-O82)</f>
        <v>41.205940680078406</v>
      </c>
      <c r="Q82" s="14">
        <f t="shared" ref="Q82:Q113" si="14">O82/(M82-N82)</f>
        <v>7.5328597366795022E-2</v>
      </c>
      <c r="R82" s="1">
        <f>0</f>
        <v>0</v>
      </c>
      <c r="S82" s="1">
        <f>P82/(1-R82)</f>
        <v>41.205940680078406</v>
      </c>
      <c r="T82" s="1">
        <f t="shared" ref="T82:T124" si="15">R82*S82</f>
        <v>0</v>
      </c>
      <c r="U82" s="1">
        <f>P82+T82</f>
        <v>41.205940680078406</v>
      </c>
      <c r="V82" s="56">
        <f>U82/M82</f>
        <v>0.67071177065156884</v>
      </c>
      <c r="W82" s="21">
        <f t="shared" ref="W82:W124" si="16">O82/M82</f>
        <v>5.6931275380800721E-2</v>
      </c>
      <c r="X82" s="21">
        <f t="shared" ref="X82:X124" si="17">N82/M82</f>
        <v>0.24422759256239482</v>
      </c>
      <c r="Y82" s="54">
        <f>1-V82-W82-X82</f>
        <v>2.8129361405235614E-2</v>
      </c>
      <c r="Z82" s="22">
        <f t="shared" ref="Z82:Z117" si="18">V82+W82+Y82+X82</f>
        <v>0.99999999999999989</v>
      </c>
      <c r="AA82" s="19">
        <v>1970</v>
      </c>
      <c r="AB82" s="22">
        <v>8.7273620069026947E-2</v>
      </c>
      <c r="AC82" s="22">
        <v>0.52070605754852295</v>
      </c>
      <c r="AD82" s="22">
        <v>0.39202025532722473</v>
      </c>
      <c r="AE82" s="22">
        <v>0.10266434401273727</v>
      </c>
      <c r="AF82" s="22">
        <v>0.17399986088275909</v>
      </c>
      <c r="AG82" s="22">
        <v>0.47783550620079041</v>
      </c>
      <c r="AH82" s="22">
        <v>0.34816464781761169</v>
      </c>
      <c r="AI82" s="22">
        <v>9.1316893696784973E-2</v>
      </c>
      <c r="AJ82" s="22">
        <v>0.10854703933000565</v>
      </c>
      <c r="AK82" s="22">
        <v>0.48963490128517151</v>
      </c>
      <c r="AL82" s="22">
        <v>0.40181806683540344</v>
      </c>
      <c r="AM82" s="22">
        <v>0.11638754606246948</v>
      </c>
      <c r="AN82" s="22">
        <v>3.4101437777280807E-2</v>
      </c>
      <c r="AO82" s="13">
        <v>0.19015729427337646</v>
      </c>
      <c r="AP82" s="13">
        <v>0.46774047613143921</v>
      </c>
      <c r="AQ82" s="13">
        <v>0.34210222959518433</v>
      </c>
      <c r="AR82" s="13">
        <v>9.7757689654827118E-2</v>
      </c>
      <c r="AS82" s="13">
        <f t="shared" si="13"/>
        <v>0.24434453994035721</v>
      </c>
      <c r="AT82" s="13">
        <v>3.1278740614652634E-2</v>
      </c>
      <c r="AU82" s="215">
        <v>20155.456499153355</v>
      </c>
      <c r="AV82" s="171">
        <v>0.20456122094765314</v>
      </c>
      <c r="AW82" s="171">
        <v>0.45315377030055942</v>
      </c>
      <c r="AX82" s="171">
        <v>0.34228500875178725</v>
      </c>
      <c r="AY82" s="171">
        <v>0.11063477565767235</v>
      </c>
      <c r="AZ82" s="171">
        <f t="shared" si="9"/>
        <v>0.23165023309411489</v>
      </c>
      <c r="BA82" s="216">
        <v>36439.309530400584</v>
      </c>
      <c r="BB82" s="215">
        <f>DataFigures!BA82*$BF$26</f>
        <v>29838.40148758758</v>
      </c>
      <c r="BC82" s="171">
        <f t="shared" si="10"/>
        <v>0.67548714054061454</v>
      </c>
      <c r="BD82" s="115"/>
      <c r="BI82" s="71"/>
      <c r="BJ82" s="19">
        <v>1970</v>
      </c>
      <c r="BK82" s="34">
        <v>4.1483604582026601E-4</v>
      </c>
      <c r="BL82" s="34">
        <v>3.5621859133243561E-2</v>
      </c>
      <c r="BM82" s="34">
        <v>0.25344499945640564</v>
      </c>
      <c r="BN82" s="34">
        <v>0.7109331488609314</v>
      </c>
      <c r="BO82" s="34">
        <v>0.31691828370094299</v>
      </c>
      <c r="BP82" s="34">
        <v>0.131032794713974</v>
      </c>
      <c r="BQ82" s="34">
        <v>3.9133965969085693E-2</v>
      </c>
      <c r="BR82" s="34">
        <v>8.7169287726283073E-3</v>
      </c>
      <c r="BS82" s="35">
        <f>BN82-BO82</f>
        <v>0.3940148651599884</v>
      </c>
      <c r="BT82" s="40">
        <v>2.400998528173659E-5</v>
      </c>
      <c r="BU82" s="40">
        <v>0.20081646740436554</v>
      </c>
      <c r="BV82" s="40">
        <v>0.49195754528045654</v>
      </c>
      <c r="BW82" s="40">
        <v>0.30722597241401672</v>
      </c>
      <c r="BX82" s="40">
        <v>6.7277058959007263E-2</v>
      </c>
      <c r="BY82" s="40">
        <v>1.4246155507862568E-2</v>
      </c>
      <c r="BZ82" s="34">
        <f>BW82-BX82</f>
        <v>0.23994891345500946</v>
      </c>
      <c r="CA82" s="40">
        <v>0</v>
      </c>
      <c r="CB82" s="34">
        <v>7.4169658124446869E-2</v>
      </c>
      <c r="CC82" s="34">
        <v>0.53576934337615967</v>
      </c>
      <c r="CD82" s="34">
        <v>0.39006102085113525</v>
      </c>
      <c r="CE82" s="34">
        <v>9.4874590635299683E-2</v>
      </c>
      <c r="CF82" s="34">
        <v>2.0561967045068741E-2</v>
      </c>
      <c r="CG82" s="35">
        <f>CD82-CE82</f>
        <v>0.29518643021583557</v>
      </c>
      <c r="CH82" s="34"/>
      <c r="CI82" s="182"/>
      <c r="DF82" s="136">
        <v>0.19384150279615764</v>
      </c>
      <c r="DG82" s="137">
        <v>0.17087027686758233</v>
      </c>
      <c r="DH82" s="137">
        <v>2.2971225928575319E-2</v>
      </c>
      <c r="DI82" s="137">
        <v>0.15785500357742421</v>
      </c>
      <c r="DJ82" s="137">
        <v>1.9508279289278188E-2</v>
      </c>
      <c r="DK82" s="137">
        <v>9.1013469865024055E-3</v>
      </c>
      <c r="DL82" s="137">
        <v>7.3768703434741525E-3</v>
      </c>
      <c r="DM82" s="138">
        <f>DK82+DL82</f>
        <v>1.6478217329976556E-2</v>
      </c>
      <c r="DN82" s="132">
        <v>0.45692097797791531</v>
      </c>
      <c r="DO82" s="132">
        <v>0.40157592224201522</v>
      </c>
      <c r="DP82" s="132">
        <v>5.5345055735900081E-2</v>
      </c>
      <c r="DQ82" s="132">
        <v>0.36281172186136246</v>
      </c>
      <c r="DR82" s="132">
        <v>5.7696639966067109E-2</v>
      </c>
      <c r="DS82" s="132">
        <v>1.5764461817336387E-2</v>
      </c>
      <c r="DT82" s="132">
        <v>2.0648152018741334E-2</v>
      </c>
      <c r="DU82" s="132">
        <f>DS82+DT82</f>
        <v>3.6412613836077717E-2</v>
      </c>
      <c r="DV82" s="136">
        <f>ED82+EL82</f>
        <v>0.45090742054142618</v>
      </c>
      <c r="DW82" s="137">
        <f t="shared" ref="DW82:EC82" si="19">EE82+EM82</f>
        <v>0.28279043663923459</v>
      </c>
      <c r="DX82" s="137">
        <f t="shared" si="19"/>
        <v>0.1681169839021916</v>
      </c>
      <c r="DY82" s="137">
        <f t="shared" si="19"/>
        <v>0.19466668833047152</v>
      </c>
      <c r="DZ82" s="137">
        <f t="shared" si="19"/>
        <v>0.12909045966501978</v>
      </c>
      <c r="EA82" s="137">
        <f t="shared" si="19"/>
        <v>1.2107339332150458E-2</v>
      </c>
      <c r="EB82" s="137">
        <f t="shared" si="19"/>
        <v>0.11504293597920492</v>
      </c>
      <c r="EC82" s="138">
        <f t="shared" si="19"/>
        <v>0.12715027531135537</v>
      </c>
      <c r="ED82" s="132">
        <v>0.34923749097070689</v>
      </c>
      <c r="EE82" s="132">
        <v>0.23517648219341108</v>
      </c>
      <c r="EF82" s="132">
        <v>0.11406100877729583</v>
      </c>
      <c r="EG82" s="132">
        <v>0.16826216364279389</v>
      </c>
      <c r="EH82" s="132">
        <v>9.8227186691683122E-2</v>
      </c>
      <c r="EI82" s="132">
        <v>9.9171027035779916E-3</v>
      </c>
      <c r="EJ82" s="132">
        <v>7.2831040990422813E-2</v>
      </c>
      <c r="EK82" s="132">
        <f>EI82+EJ82</f>
        <v>8.2748143694000797E-2</v>
      </c>
      <c r="EL82" s="136">
        <v>0.10166992957071927</v>
      </c>
      <c r="EM82" s="137">
        <v>4.7613954445823496E-2</v>
      </c>
      <c r="EN82" s="137">
        <v>5.405597512489578E-2</v>
      </c>
      <c r="EO82" s="137">
        <v>2.6404524687677622E-2</v>
      </c>
      <c r="EP82" s="137">
        <v>3.0863272973336655E-2</v>
      </c>
      <c r="EQ82" s="137">
        <v>2.1902366285724657E-3</v>
      </c>
      <c r="ER82" s="137">
        <v>4.2211894988782112E-2</v>
      </c>
      <c r="ES82" s="138">
        <f>EQ82+ER82</f>
        <v>4.4402131617354575E-2</v>
      </c>
      <c r="ET82" s="136">
        <v>3.1946235396880233E-2</v>
      </c>
      <c r="EU82" s="137">
        <v>8.2649957219174328E-3</v>
      </c>
      <c r="EV82" s="137">
        <v>2.3681239674962801E-2</v>
      </c>
      <c r="EW82" s="137">
        <v>4.5105530880391598E-3</v>
      </c>
      <c r="EX82" s="137">
        <v>5.4383856301703963E-3</v>
      </c>
      <c r="EY82" s="137">
        <v>3.6598193357967036E-4</v>
      </c>
      <c r="EZ82" s="137">
        <v>2.1631314759696881E-2</v>
      </c>
      <c r="FA82" s="138">
        <f>EY82+EZ82</f>
        <v>2.199729669327655E-2</v>
      </c>
      <c r="FB82" s="136">
        <v>6.9723695516586304E-2</v>
      </c>
      <c r="FC82" s="137">
        <v>3.9348959922790527E-2</v>
      </c>
      <c r="FD82" s="137">
        <v>3.0374735593795776E-2</v>
      </c>
      <c r="FE82" s="137">
        <v>2.1893970668315887E-2</v>
      </c>
      <c r="FF82" s="137">
        <v>2.5424886494874954E-2</v>
      </c>
      <c r="FG82" s="137">
        <v>1.8242547521367669E-3</v>
      </c>
      <c r="FH82" s="137">
        <v>2.0580580458045006E-2</v>
      </c>
      <c r="FI82" s="138">
        <f>FG82+FH82</f>
        <v>2.2404835210181773E-2</v>
      </c>
      <c r="FJ82" s="19"/>
      <c r="FK82" s="182">
        <v>1970</v>
      </c>
      <c r="FL82" s="166">
        <v>0.19384150279615764</v>
      </c>
      <c r="FM82" s="118">
        <v>0.17087027686758233</v>
      </c>
      <c r="FN82" s="118">
        <v>2.2971225928575319E-2</v>
      </c>
      <c r="FO82" s="166">
        <v>0.45692097797791531</v>
      </c>
      <c r="FP82" s="118">
        <v>0.40157592224201522</v>
      </c>
      <c r="FQ82" s="119">
        <v>5.5345055735900081E-2</v>
      </c>
      <c r="FR82" s="118">
        <v>0.34923749097070689</v>
      </c>
      <c r="FS82" s="118">
        <v>0.23517648219341108</v>
      </c>
      <c r="FT82" s="118">
        <v>0.11406100877729583</v>
      </c>
      <c r="FU82" s="166">
        <v>0.10166992957071927</v>
      </c>
      <c r="FV82" s="118">
        <v>4.7613954445823496E-2</v>
      </c>
      <c r="FW82" s="119">
        <v>5.405597512489578E-2</v>
      </c>
      <c r="FX82" s="118">
        <v>3.1946235396880233E-2</v>
      </c>
      <c r="FY82" s="118">
        <v>8.2649957219174328E-3</v>
      </c>
      <c r="FZ82" s="119">
        <v>2.3681239674962801E-2</v>
      </c>
      <c r="GA82" s="118"/>
      <c r="GB82" s="118"/>
      <c r="GC82" s="166">
        <v>3.0819370746612549</v>
      </c>
      <c r="GD82" s="118">
        <v>1.8766337633132935</v>
      </c>
      <c r="GE82" s="118">
        <v>3.82350754737854</v>
      </c>
      <c r="GF82" s="118">
        <v>3.8523898124694824</v>
      </c>
      <c r="GG82" s="118">
        <v>3.6162800788879395</v>
      </c>
      <c r="GH82" s="118">
        <v>2.9926614761352539</v>
      </c>
      <c r="GI82" s="118">
        <v>2.2654910087585449</v>
      </c>
      <c r="GJ82" s="119">
        <v>2.3829042911529541</v>
      </c>
      <c r="GK82" s="19">
        <v>1970</v>
      </c>
      <c r="GL82" s="211">
        <f>1-GM82</f>
        <v>0.69380968809127808</v>
      </c>
      <c r="GM82" s="118">
        <v>0.30619031190872192</v>
      </c>
      <c r="GN82" s="118">
        <v>0.17207221686840057</v>
      </c>
      <c r="GO82" s="118">
        <v>6.3052751123905182E-2</v>
      </c>
      <c r="GP82" s="119">
        <v>5.4830744862556458E-2</v>
      </c>
      <c r="GQ82" s="71"/>
      <c r="GR82" s="71"/>
      <c r="GS82" s="71"/>
      <c r="GT82" s="71"/>
      <c r="GU82" s="71"/>
      <c r="GZ82" s="71"/>
      <c r="HA82" s="71"/>
      <c r="HB82" s="71"/>
      <c r="HC82" s="71"/>
      <c r="HH82" s="40">
        <v>0.45920592546463013</v>
      </c>
      <c r="HI82" s="118">
        <v>0.50861633803104533</v>
      </c>
      <c r="HJ82" s="34">
        <f>HH82*HI82</f>
        <v>0.23355963621197731</v>
      </c>
      <c r="HK82" s="35">
        <v>0.93202166259288788</v>
      </c>
      <c r="IE82" s="70">
        <v>0.19585221881441717</v>
      </c>
      <c r="IF82" s="71">
        <v>0.50369260994570597</v>
      </c>
      <c r="IG82" s="71">
        <v>0.30045515298843384</v>
      </c>
      <c r="IH82" s="71">
        <v>7.1661792695522308E-2</v>
      </c>
      <c r="II82" s="72">
        <v>4.7156035900115967E-2</v>
      </c>
      <c r="IJ82" s="70">
        <v>0.21437981690752114</v>
      </c>
      <c r="IK82" s="71">
        <v>0.44401606794892567</v>
      </c>
      <c r="IL82" s="71">
        <v>0.34160417318344116</v>
      </c>
      <c r="IM82" s="71">
        <v>0.10002848505973816</v>
      </c>
      <c r="IN82" s="71">
        <v>6.9998972117900848E-2</v>
      </c>
      <c r="IO82" s="72">
        <v>3.024248406291008E-2</v>
      </c>
      <c r="IP82" s="70">
        <v>0.17169556047761445</v>
      </c>
      <c r="IQ82" s="71">
        <v>0.43077624278038568</v>
      </c>
      <c r="IR82" s="71">
        <v>0.39752820134162903</v>
      </c>
      <c r="IS82" s="71">
        <v>0.1258879154920578</v>
      </c>
      <c r="IT82" s="71">
        <v>9.0259455144405365E-2</v>
      </c>
      <c r="IU82" s="72">
        <v>4.2693492025136948E-2</v>
      </c>
      <c r="IW82">
        <v>1974</v>
      </c>
      <c r="IX82" s="63">
        <v>0.73095577955245972</v>
      </c>
      <c r="IY82" s="63">
        <v>0.56917506307442101</v>
      </c>
      <c r="IZ82" s="14">
        <v>0.33295139670372009</v>
      </c>
      <c r="JA82" s="13">
        <v>0.29555153846740723</v>
      </c>
      <c r="JB82" s="13">
        <v>0.33935382962226868</v>
      </c>
      <c r="JC82" s="13">
        <v>0.19472254255568505</v>
      </c>
      <c r="JD82" s="13">
        <v>9.4074152410030365E-2</v>
      </c>
      <c r="JE82" s="13">
        <v>6.5097980201244354E-2</v>
      </c>
    </row>
    <row r="83" spans="1:265">
      <c r="A83" s="4">
        <v>1971</v>
      </c>
      <c r="B83" s="5">
        <v>101.44085730367171</v>
      </c>
      <c r="C83" s="5">
        <v>18.752134666896879</v>
      </c>
      <c r="D83" s="57">
        <f t="shared" si="11"/>
        <v>0.18485780942052563</v>
      </c>
      <c r="E83" s="12">
        <v>0.10330404502962216</v>
      </c>
      <c r="F83" s="12">
        <v>1.8127029567809587E-2</v>
      </c>
      <c r="G83" s="12">
        <v>2.2861041286379995E-2</v>
      </c>
      <c r="H83" s="12">
        <v>4.0567620782299967E-2</v>
      </c>
      <c r="I83" s="12">
        <v>5.5155290961815305E-3</v>
      </c>
      <c r="J83" s="57">
        <v>3.505209168611844E-2</v>
      </c>
      <c r="K83" s="58">
        <f t="shared" si="12"/>
        <v>-1.9272455860780413E-6</v>
      </c>
      <c r="L83">
        <v>1971</v>
      </c>
      <c r="M83" s="55">
        <v>69.344929296911488</v>
      </c>
      <c r="N83" s="55">
        <v>16.891599999999997</v>
      </c>
      <c r="O83" s="55">
        <v>3.9856292969114921</v>
      </c>
      <c r="P83" s="1">
        <f t="shared" ref="P83:P113" si="20">$P$114/(($M$114-$N$114)*(1-$R$114)-$O$114)*((M83-N83)*(1-R83)-O83)</f>
        <v>46.516805315584499</v>
      </c>
      <c r="Q83" s="14">
        <f t="shared" si="14"/>
        <v>7.5984295950994485E-2</v>
      </c>
      <c r="R83" s="1">
        <f>0</f>
        <v>0</v>
      </c>
      <c r="S83" s="1">
        <f t="shared" ref="S83:S124" si="21">P83/(1-R83)</f>
        <v>46.516805315584499</v>
      </c>
      <c r="T83" s="1">
        <f t="shared" si="15"/>
        <v>0</v>
      </c>
      <c r="U83" s="1">
        <f t="shared" ref="U83:U124" si="22">P83+T83</f>
        <v>46.516805315584499</v>
      </c>
      <c r="V83" s="56">
        <f t="shared" ref="V83:V124" si="23">U83/M83</f>
        <v>0.67080326978797977</v>
      </c>
      <c r="W83" s="18">
        <f t="shared" si="16"/>
        <v>5.7475425201551189E-2</v>
      </c>
      <c r="X83" s="18">
        <f t="shared" si="17"/>
        <v>0.24358810617104951</v>
      </c>
      <c r="Y83" s="54">
        <f t="shared" ref="Y83:Y124" si="24">1-V83-W83-X83</f>
        <v>2.8133198839419532E-2</v>
      </c>
      <c r="Z83" s="13">
        <f t="shared" si="18"/>
        <v>1</v>
      </c>
      <c r="AA83" s="4">
        <v>1971</v>
      </c>
      <c r="AB83" s="13">
        <v>9.1396965086460114E-2</v>
      </c>
      <c r="AC83" s="13">
        <v>0.52107143402099609</v>
      </c>
      <c r="AD83" s="13">
        <v>0.38877430558204651</v>
      </c>
      <c r="AE83" s="13">
        <v>0.10228760540485382</v>
      </c>
      <c r="AF83" s="23">
        <v>0.17544388771057129</v>
      </c>
      <c r="AG83" s="23">
        <v>0.47921159863471985</v>
      </c>
      <c r="AH83" s="23">
        <v>0.34664070606231689</v>
      </c>
      <c r="AI83" s="23">
        <v>9.1124311089515686E-2</v>
      </c>
      <c r="AJ83" s="23">
        <v>0.11325959116220474</v>
      </c>
      <c r="AK83" s="23">
        <v>0.49075523018836975</v>
      </c>
      <c r="AL83" s="23">
        <v>0.3959832489490509</v>
      </c>
      <c r="AM83" s="23">
        <v>0.11442430317401886</v>
      </c>
      <c r="AN83" s="23">
        <v>3.3582720905542374E-2</v>
      </c>
      <c r="AO83" s="13">
        <v>0.19380810856819153</v>
      </c>
      <c r="AP83" s="13">
        <v>0.46600586175918579</v>
      </c>
      <c r="AQ83" s="13">
        <v>0.34018602967262268</v>
      </c>
      <c r="AR83" s="13">
        <v>9.8143033683300018E-2</v>
      </c>
      <c r="AS83" s="13">
        <f t="shared" si="13"/>
        <v>0.24204299598932266</v>
      </c>
      <c r="AT83" s="13">
        <v>3.1466767191886902E-2</v>
      </c>
      <c r="AU83" s="215">
        <v>20954.497373591832</v>
      </c>
      <c r="AV83" s="171">
        <v>0.19997973425779506</v>
      </c>
      <c r="AW83" s="171">
        <v>0.45478499957243879</v>
      </c>
      <c r="AX83" s="171">
        <v>0.34523526616976613</v>
      </c>
      <c r="AY83" s="171">
        <v>0.11117873383045659</v>
      </c>
      <c r="AZ83" s="171">
        <f t="shared" si="9"/>
        <v>0.23405653233930954</v>
      </c>
      <c r="BA83" s="216">
        <v>36627.237477239723</v>
      </c>
      <c r="BB83" s="215">
        <f>DataFigures!BA83*$BF$26</f>
        <v>29992.286662712704</v>
      </c>
      <c r="BC83" s="171">
        <f t="shared" si="10"/>
        <v>0.69866287986781217</v>
      </c>
      <c r="BD83" s="115"/>
      <c r="BI83" s="74"/>
      <c r="BJ83" s="4">
        <v>1971</v>
      </c>
      <c r="BK83" s="36">
        <v>4.6362259308807552E-4</v>
      </c>
      <c r="BL83" s="36">
        <v>3.7534318864345551E-2</v>
      </c>
      <c r="BM83" s="36">
        <v>0.25571280717849731</v>
      </c>
      <c r="BN83" s="36">
        <v>0.70675289630889893</v>
      </c>
      <c r="BO83" s="36">
        <v>0.31539013981819153</v>
      </c>
      <c r="BP83" s="36">
        <v>0.12955294549465179</v>
      </c>
      <c r="BQ83" s="36" t="e">
        <v>#REF!</v>
      </c>
      <c r="BR83" s="36" t="e">
        <v>#REF!</v>
      </c>
      <c r="BS83" s="37">
        <f t="shared" ref="BS83:BS126" si="25">BN83-BO83</f>
        <v>0.3913627564907074</v>
      </c>
      <c r="BT83" s="41">
        <v>2.2508816618937999E-4</v>
      </c>
      <c r="BU83" s="41">
        <v>0.20419737696647644</v>
      </c>
      <c r="BV83" s="41">
        <v>0.49188753962516785</v>
      </c>
      <c r="BW83" s="41">
        <v>0.30391508340835571</v>
      </c>
      <c r="BX83" s="41">
        <v>6.6536113619804382E-2</v>
      </c>
      <c r="BY83" s="41">
        <v>1.4140763320028782E-2</v>
      </c>
      <c r="BZ83" s="36">
        <f>BW83-BX83</f>
        <v>0.23737896978855133</v>
      </c>
      <c r="CA83" s="41">
        <v>0</v>
      </c>
      <c r="CB83" s="36">
        <v>7.926468551158905E-2</v>
      </c>
      <c r="CC83" s="36">
        <v>0.53632187843322754</v>
      </c>
      <c r="CD83" s="36">
        <v>0.38441339135169983</v>
      </c>
      <c r="CE83" s="36">
        <v>9.3684591352939606E-2</v>
      </c>
      <c r="CF83" s="36">
        <v>2.0366055890917778E-2</v>
      </c>
      <c r="CG83" s="37">
        <f>CD83-CE83</f>
        <v>0.29072879999876022</v>
      </c>
      <c r="CH83" s="36"/>
      <c r="DF83" s="139">
        <v>0.19798245209539267</v>
      </c>
      <c r="DG83" s="140">
        <v>0.17405373491421022</v>
      </c>
      <c r="DH83" s="140">
        <v>2.3928717181182481E-2</v>
      </c>
      <c r="DI83" s="140">
        <v>0.16086046973941848</v>
      </c>
      <c r="DJ83" s="140">
        <v>1.9825321621078522E-2</v>
      </c>
      <c r="DK83" s="140">
        <v>9.1028628800016356E-3</v>
      </c>
      <c r="DL83" s="140">
        <v>8.1937972894840731E-3</v>
      </c>
      <c r="DM83" s="141">
        <f>DK83+DL83</f>
        <v>1.7296660169485709E-2</v>
      </c>
      <c r="DN83" s="133">
        <v>0.45748186749246156</v>
      </c>
      <c r="DO83" s="133">
        <v>0.40253706718943649</v>
      </c>
      <c r="DP83" s="133">
        <v>5.4944800303025072E-2</v>
      </c>
      <c r="DQ83" s="133">
        <v>0.36569759994745255</v>
      </c>
      <c r="DR83" s="133">
        <v>5.4933649701629499E-2</v>
      </c>
      <c r="DS83" s="133">
        <v>1.5474843617172232E-2</v>
      </c>
      <c r="DT83" s="133">
        <v>2.1375783992620911E-2</v>
      </c>
      <c r="DU83" s="133">
        <f>DS83+DT83</f>
        <v>3.6850627609793143E-2</v>
      </c>
      <c r="DV83" s="145">
        <f>ED83+EL83</f>
        <v>0.44448836763407207</v>
      </c>
      <c r="DW83" s="146">
        <f t="shared" ref="DW83:EC83" si="26">EE83+EM83</f>
        <v>0.28056208447882358</v>
      </c>
      <c r="DX83" s="146">
        <f t="shared" si="26"/>
        <v>0.1639262831552484</v>
      </c>
      <c r="DY83" s="146">
        <f t="shared" si="26"/>
        <v>0.19741537421941757</v>
      </c>
      <c r="DZ83" s="146">
        <f t="shared" si="26"/>
        <v>0.12192266148232712</v>
      </c>
      <c r="EA83" s="146">
        <f t="shared" si="26"/>
        <v>1.1965790502850154E-2</v>
      </c>
      <c r="EB83" s="146">
        <f t="shared" si="26"/>
        <v>0.11318454606797966</v>
      </c>
      <c r="EC83" s="147">
        <f t="shared" si="26"/>
        <v>0.1251503365708298</v>
      </c>
      <c r="ED83" s="133">
        <v>0.34453305843975673</v>
      </c>
      <c r="EE83" s="133">
        <v>0.23315943646631856</v>
      </c>
      <c r="EF83" s="133">
        <v>0.11137362197343814</v>
      </c>
      <c r="EG83" s="133">
        <v>0.17040513828396797</v>
      </c>
      <c r="EH83" s="133">
        <v>9.2223764695864033E-2</v>
      </c>
      <c r="EI83" s="133">
        <v>9.8032240403666399E-3</v>
      </c>
      <c r="EJ83" s="133">
        <v>7.2100936091841206E-2</v>
      </c>
      <c r="EK83" s="133">
        <f>EI83+EJ83</f>
        <v>8.1904160132207846E-2</v>
      </c>
      <c r="EL83" s="139">
        <v>9.9955309194315306E-2</v>
      </c>
      <c r="EM83" s="140">
        <v>4.7402648012505037E-2</v>
      </c>
      <c r="EN83" s="140">
        <v>5.2552661181810262E-2</v>
      </c>
      <c r="EO83" s="140">
        <v>2.70102359354496E-2</v>
      </c>
      <c r="EP83" s="140">
        <v>2.9698896786463095E-2</v>
      </c>
      <c r="EQ83" s="140">
        <v>2.162566462483514E-3</v>
      </c>
      <c r="ER83" s="140">
        <v>4.1083609976138455E-2</v>
      </c>
      <c r="ES83" s="141">
        <f>EQ83+ER83</f>
        <v>4.3246176438621969E-2</v>
      </c>
      <c r="ET83" s="139">
        <v>3.1352035976947801E-2</v>
      </c>
      <c r="EU83" s="140">
        <v>8.267650008367454E-3</v>
      </c>
      <c r="EV83" s="140">
        <v>2.3084385968580343E-2</v>
      </c>
      <c r="EW83" s="140">
        <v>4.6116942539811134E-3</v>
      </c>
      <c r="EX83" s="140">
        <v>5.2976475101003916E-3</v>
      </c>
      <c r="EY83" s="140">
        <v>3.8563975929156187E-4</v>
      </c>
      <c r="EZ83" s="140">
        <v>2.1057054238640179E-2</v>
      </c>
      <c r="FA83" s="141">
        <f>EY83+EZ83</f>
        <v>2.1442693997931739E-2</v>
      </c>
      <c r="FB83" s="139">
        <v>6.8603269755840302E-2</v>
      </c>
      <c r="FC83" s="140">
        <v>3.9134997874498367E-2</v>
      </c>
      <c r="FD83" s="140">
        <v>2.9468275606632233E-2</v>
      </c>
      <c r="FE83" s="140">
        <v>2.2398542612791061E-2</v>
      </c>
      <c r="FF83" s="140">
        <v>2.440124936401844E-2</v>
      </c>
      <c r="FG83" s="140">
        <v>1.7769266851246357E-3</v>
      </c>
      <c r="FH83" s="140">
        <v>2.002655528485775E-2</v>
      </c>
      <c r="FI83" s="141">
        <f>FG83+FH83</f>
        <v>2.1803481969982386E-2</v>
      </c>
      <c r="FJ83" s="4"/>
      <c r="FK83" s="32">
        <v>1971</v>
      </c>
      <c r="FL83" s="122">
        <v>0.19798245209539267</v>
      </c>
      <c r="FM83" s="117">
        <v>0.17405373491421022</v>
      </c>
      <c r="FN83" s="117">
        <v>2.3928717181182481E-2</v>
      </c>
      <c r="FO83" s="122">
        <v>0.45748186749246156</v>
      </c>
      <c r="FP83" s="117">
        <v>0.40253706718943649</v>
      </c>
      <c r="FQ83" s="123">
        <v>5.4944800303025072E-2</v>
      </c>
      <c r="FR83" s="117">
        <v>0.34453305843975673</v>
      </c>
      <c r="FS83" s="117">
        <v>0.23315943646631856</v>
      </c>
      <c r="FT83" s="117">
        <v>0.11137362197343814</v>
      </c>
      <c r="FU83" s="122">
        <v>9.9955309194315306E-2</v>
      </c>
      <c r="FV83" s="117">
        <v>4.7402648012505037E-2</v>
      </c>
      <c r="FW83" s="123">
        <v>5.2552661181810262E-2</v>
      </c>
      <c r="FX83" s="117">
        <v>3.1352035976947801E-2</v>
      </c>
      <c r="FY83" s="117">
        <v>8.267650008367454E-3</v>
      </c>
      <c r="FZ83" s="123">
        <v>2.3084385968580343E-2</v>
      </c>
      <c r="GA83" s="117"/>
      <c r="GB83" s="117"/>
      <c r="GC83" s="199"/>
      <c r="GD83" s="194"/>
      <c r="GE83" s="194"/>
      <c r="GF83" s="194"/>
      <c r="GG83" s="194"/>
      <c r="GH83" s="194"/>
      <c r="GI83" s="194"/>
      <c r="GJ83" s="200"/>
      <c r="GK83" s="4">
        <v>1971</v>
      </c>
      <c r="GL83" s="212"/>
      <c r="GM83" s="120"/>
      <c r="GN83" s="120"/>
      <c r="GO83" s="120"/>
      <c r="GP83" s="121"/>
      <c r="GQ83" s="74"/>
      <c r="GR83" s="74"/>
      <c r="GS83" s="74"/>
      <c r="GT83" s="74"/>
      <c r="GU83" s="74"/>
      <c r="GZ83" s="74"/>
      <c r="HA83" s="74"/>
      <c r="HB83" s="74"/>
      <c r="HC83" s="74"/>
      <c r="HH83" s="192"/>
      <c r="HI83" s="32"/>
      <c r="HJ83" s="32"/>
      <c r="HK83" s="33"/>
      <c r="IE83" s="73"/>
      <c r="IF83" s="74"/>
      <c r="IG83" s="74"/>
      <c r="IH83" s="74"/>
      <c r="II83" s="75"/>
      <c r="IJ83" s="73"/>
      <c r="IK83" s="74"/>
      <c r="IL83" s="74"/>
      <c r="IM83" s="74"/>
      <c r="IN83" s="74"/>
      <c r="IO83" s="75"/>
      <c r="IP83" s="73"/>
      <c r="IQ83" s="74"/>
      <c r="IR83" s="74"/>
      <c r="IS83" s="74"/>
      <c r="IT83" s="74"/>
      <c r="IU83" s="75"/>
      <c r="IW83">
        <v>1975</v>
      </c>
      <c r="IX83" s="63">
        <v>0.69157689809799194</v>
      </c>
      <c r="IY83" s="63">
        <v>0.56071666932007491</v>
      </c>
      <c r="IZ83" s="14">
        <v>0.33273038268089294</v>
      </c>
      <c r="JA83" s="13">
        <v>0.29234156012535095</v>
      </c>
      <c r="JB83" s="13">
        <v>0.30160772800445557</v>
      </c>
      <c r="JC83" s="13">
        <v>0.18973764360685103</v>
      </c>
      <c r="JD83" s="13">
        <v>9.2234738171100616E-2</v>
      </c>
      <c r="JE83" s="13">
        <v>6.3907787203788757E-2</v>
      </c>
    </row>
    <row r="84" spans="1:265">
      <c r="A84" s="4">
        <v>1972</v>
      </c>
      <c r="B84" s="5">
        <v>113.14022543775123</v>
      </c>
      <c r="C84" s="5">
        <v>20.554504266582271</v>
      </c>
      <c r="D84" s="57">
        <f t="shared" si="11"/>
        <v>0.18167282402925017</v>
      </c>
      <c r="E84" s="12">
        <v>0.10427457173234153</v>
      </c>
      <c r="F84" s="12">
        <v>1.859980153130468E-2</v>
      </c>
      <c r="G84" s="12">
        <v>1.8769124317795569E-2</v>
      </c>
      <c r="H84" s="12">
        <v>4.0030481105382425E-2</v>
      </c>
      <c r="I84" s="12">
        <v>5.6195751558742613E-3</v>
      </c>
      <c r="J84" s="57">
        <v>3.4410905949508165E-2</v>
      </c>
      <c r="K84" s="58">
        <f t="shared" si="12"/>
        <v>-1.1546575740331577E-6</v>
      </c>
      <c r="L84">
        <v>1972</v>
      </c>
      <c r="M84" s="55">
        <v>77.487055954745529</v>
      </c>
      <c r="N84" s="55">
        <v>18.789400000000001</v>
      </c>
      <c r="O84" s="55">
        <v>4.7738559547455228</v>
      </c>
      <c r="P84" s="1">
        <f t="shared" si="20"/>
        <v>51.753289437636106</v>
      </c>
      <c r="Q84" s="14">
        <f t="shared" si="14"/>
        <v>8.1329584241422698E-2</v>
      </c>
      <c r="R84" s="1">
        <f>0</f>
        <v>0</v>
      </c>
      <c r="S84" s="1">
        <f t="shared" si="21"/>
        <v>51.753289437636106</v>
      </c>
      <c r="T84" s="1">
        <f t="shared" si="15"/>
        <v>0</v>
      </c>
      <c r="U84" s="1">
        <f t="shared" si="22"/>
        <v>51.753289437636106</v>
      </c>
      <c r="V84" s="56">
        <f t="shared" si="23"/>
        <v>0.66789593177809448</v>
      </c>
      <c r="W84" s="18">
        <f t="shared" si="16"/>
        <v>6.1608431187959702E-2</v>
      </c>
      <c r="X84" s="18">
        <f t="shared" si="17"/>
        <v>0.24248437069248704</v>
      </c>
      <c r="Y84" s="54">
        <f t="shared" si="24"/>
        <v>2.8011266341458757E-2</v>
      </c>
      <c r="Z84" s="13">
        <f t="shared" si="18"/>
        <v>1</v>
      </c>
      <c r="AA84" s="4">
        <v>1972</v>
      </c>
      <c r="AB84" s="13">
        <v>9.6559159457683563E-2</v>
      </c>
      <c r="AC84" s="13">
        <v>0.51796674728393555</v>
      </c>
      <c r="AD84" s="13">
        <v>0.38637387752532959</v>
      </c>
      <c r="AE84" s="13">
        <v>0.10298599302768707</v>
      </c>
      <c r="AF84" s="23">
        <v>0.17729255557060242</v>
      </c>
      <c r="AG84" s="23">
        <v>0.47751441597938538</v>
      </c>
      <c r="AH84" s="23">
        <v>0.34604460000991821</v>
      </c>
      <c r="AI84" s="23">
        <v>9.2015445232391357E-2</v>
      </c>
      <c r="AJ84" s="23">
        <v>0.11788341403007507</v>
      </c>
      <c r="AK84" s="23">
        <v>0.48910504579544067</v>
      </c>
      <c r="AL84" s="23">
        <v>0.39300331473350525</v>
      </c>
      <c r="AM84" s="23">
        <v>0.11361926794052124</v>
      </c>
      <c r="AN84" s="23">
        <v>3.3058181405067444E-2</v>
      </c>
      <c r="AO84" s="13">
        <v>0.20193293690681458</v>
      </c>
      <c r="AP84" s="13">
        <v>0.46191111207008362</v>
      </c>
      <c r="AQ84" s="13">
        <v>0.33615595102310181</v>
      </c>
      <c r="AR84" s="13">
        <v>9.7027845680713654E-2</v>
      </c>
      <c r="AS84" s="13">
        <f t="shared" si="13"/>
        <v>0.23912810534238815</v>
      </c>
      <c r="AT84" s="13">
        <v>3.1554482877254486E-2</v>
      </c>
      <c r="AU84" s="215">
        <v>21624.86475617762</v>
      </c>
      <c r="AV84" s="171">
        <v>0.19829628165462079</v>
      </c>
      <c r="AW84" s="171">
        <v>0.45349522190372199</v>
      </c>
      <c r="AX84" s="171">
        <v>0.3482084964416573</v>
      </c>
      <c r="AY84" s="171">
        <v>0.11123587387919541</v>
      </c>
      <c r="AZ84" s="171">
        <f t="shared" si="9"/>
        <v>0.23697262256246188</v>
      </c>
      <c r="BA84" s="216">
        <v>37964.090085869386</v>
      </c>
      <c r="BB84" s="215">
        <f>DataFigures!BA84*$BF$26</f>
        <v>31086.971094994318</v>
      </c>
      <c r="BC84" s="171">
        <f t="shared" si="10"/>
        <v>0.69562469402687144</v>
      </c>
      <c r="BD84" s="115"/>
      <c r="BI84" s="74"/>
      <c r="BJ84" s="4">
        <v>1972</v>
      </c>
      <c r="BK84" s="36">
        <v>4.7772238031029701E-4</v>
      </c>
      <c r="BL84" s="36">
        <v>3.7605497986078262E-2</v>
      </c>
      <c r="BM84" s="36">
        <v>0.25606599450111389</v>
      </c>
      <c r="BN84" s="36">
        <v>0.70632851123809814</v>
      </c>
      <c r="BO84" s="36">
        <v>0.31120979785919189</v>
      </c>
      <c r="BP84" s="36">
        <v>0.12638896703720093</v>
      </c>
      <c r="BQ84" s="36" t="e">
        <v>#REF!</v>
      </c>
      <c r="BR84" s="36" t="e">
        <v>#REF!</v>
      </c>
      <c r="BS84" s="37">
        <f t="shared" si="25"/>
        <v>0.39511871337890625</v>
      </c>
      <c r="BT84" s="41">
        <v>4.3095089495182037E-4</v>
      </c>
      <c r="BU84" s="41">
        <v>0.20797953009605408</v>
      </c>
      <c r="BV84" s="41">
        <v>0.48980078101158142</v>
      </c>
      <c r="BW84" s="41">
        <v>0.30221965909004211</v>
      </c>
      <c r="BX84" s="41">
        <v>6.6815562546253204E-2</v>
      </c>
      <c r="BY84" s="41">
        <v>1.4352774247527122E-2</v>
      </c>
      <c r="BZ84" s="36">
        <f t="shared" ref="BZ84:BZ126" si="27">BW84-BX84</f>
        <v>0.23540409654378891</v>
      </c>
      <c r="CA84" s="41">
        <v>0</v>
      </c>
      <c r="CB84" s="36">
        <v>8.4893375635147095E-2</v>
      </c>
      <c r="CC84" s="36">
        <v>0.53374165296554565</v>
      </c>
      <c r="CD84" s="36">
        <v>0.38136497139930725</v>
      </c>
      <c r="CE84" s="36">
        <v>9.3971401453018188E-2</v>
      </c>
      <c r="CF84" s="36">
        <v>2.0620604977011681E-2</v>
      </c>
      <c r="CG84" s="37">
        <f t="shared" ref="CG84:CG126" si="28">CD84-CE84</f>
        <v>0.28739356994628906</v>
      </c>
      <c r="CH84" s="36"/>
      <c r="DF84" s="139">
        <v>0.20127514033113181</v>
      </c>
      <c r="DG84" s="140">
        <v>0.17679299643439966</v>
      </c>
      <c r="DH84" s="140">
        <v>2.4482143896732124E-2</v>
      </c>
      <c r="DI84" s="140">
        <v>0.16252706409431994</v>
      </c>
      <c r="DJ84" s="140">
        <v>2.143283824412533E-2</v>
      </c>
      <c r="DK84" s="140">
        <v>8.737510847224076E-3</v>
      </c>
      <c r="DL84" s="140">
        <v>8.5777255249303921E-3</v>
      </c>
      <c r="DM84" s="141">
        <f t="shared" ref="DM84:DM107" si="29">DK84+DL84</f>
        <v>1.7315236372154468E-2</v>
      </c>
      <c r="DN84" s="133">
        <v>0.45626667372884649</v>
      </c>
      <c r="DO84" s="133">
        <v>0.40202816070929837</v>
      </c>
      <c r="DP84" s="133">
        <v>5.4238513019548074E-2</v>
      </c>
      <c r="DQ84" s="133">
        <v>0.36453519761562347</v>
      </c>
      <c r="DR84" s="133">
        <v>5.586605293892126E-2</v>
      </c>
      <c r="DS84" s="133">
        <v>1.4579723854329592E-2</v>
      </c>
      <c r="DT84" s="133">
        <v>2.1285702405955439E-2</v>
      </c>
      <c r="DU84" s="133">
        <f t="shared" ref="DU84:DU107" si="30">DS84+DT84</f>
        <v>3.5865426260285035E-2</v>
      </c>
      <c r="DV84" s="145">
        <f t="shared" ref="DV84:DV124" si="31">ED84+EL84</f>
        <v>0.44144363201905779</v>
      </c>
      <c r="DW84" s="146">
        <f t="shared" ref="DW84:DW124" si="32">EE84+EM84</f>
        <v>0.2824534757203932</v>
      </c>
      <c r="DX84" s="146">
        <f t="shared" ref="DX84:DX124" si="33">EF84+EN84</f>
        <v>0.15899015629866464</v>
      </c>
      <c r="DY84" s="146">
        <f t="shared" ref="DY84:DY124" si="34">EG84+EO84</f>
        <v>0.19844386260956526</v>
      </c>
      <c r="DZ84" s="146">
        <f t="shared" ref="DZ84:DZ124" si="35">EH84+EP84</f>
        <v>0.12300101806157338</v>
      </c>
      <c r="EA84" s="146">
        <f t="shared" ref="EA84:EA124" si="36">EI84+EQ84</f>
        <v>1.135091818095223E-2</v>
      </c>
      <c r="EB84" s="146">
        <f t="shared" ref="EB84:EB124" si="37">EJ84+ER84</f>
        <v>0.10864783480515727</v>
      </c>
      <c r="EC84" s="147">
        <f t="shared" ref="EC84:EC124" si="38">EK84+ES84</f>
        <v>0.11999875298610951</v>
      </c>
      <c r="ED84" s="133">
        <v>0.34245086369467181</v>
      </c>
      <c r="EE84" s="133">
        <v>0.23410719377036274</v>
      </c>
      <c r="EF84" s="133">
        <v>0.10834366992430909</v>
      </c>
      <c r="EG84" s="133">
        <v>0.17109193047508597</v>
      </c>
      <c r="EH84" s="133">
        <v>9.247550371783414E-2</v>
      </c>
      <c r="EI84" s="133">
        <v>9.3014353367374836E-3</v>
      </c>
      <c r="EJ84" s="133">
        <v>6.9581996584857267E-2</v>
      </c>
      <c r="EK84" s="133">
        <f t="shared" ref="EK84:EK107" si="39">EI84+EJ84</f>
        <v>7.8883431921594749E-2</v>
      </c>
      <c r="EL84" s="139">
        <v>9.8992768324385971E-2</v>
      </c>
      <c r="EM84" s="140">
        <v>4.8346281950030441E-2</v>
      </c>
      <c r="EN84" s="140">
        <v>5.0646486374355537E-2</v>
      </c>
      <c r="EO84" s="140">
        <v>2.7351932134479284E-2</v>
      </c>
      <c r="EP84" s="140">
        <v>3.0525514343739242E-2</v>
      </c>
      <c r="EQ84" s="140">
        <v>2.0494828442147468E-3</v>
      </c>
      <c r="ER84" s="140">
        <v>3.9065838220300013E-2</v>
      </c>
      <c r="ES84" s="141">
        <f t="shared" ref="ES84:ES107" si="40">EQ84+ER84</f>
        <v>4.1115321064514758E-2</v>
      </c>
      <c r="ET84" s="139">
        <v>3.0609279525414965E-2</v>
      </c>
      <c r="EU84" s="140">
        <v>8.4593802486846847E-3</v>
      </c>
      <c r="EV84" s="140">
        <v>2.2149899276730278E-2</v>
      </c>
      <c r="EW84" s="140">
        <v>4.6491068787872791E-3</v>
      </c>
      <c r="EX84" s="140">
        <v>5.5100404993074104E-3</v>
      </c>
      <c r="EY84" s="140">
        <v>3.8853673021614556E-4</v>
      </c>
      <c r="EZ84" s="140">
        <v>2.0061595213708233E-2</v>
      </c>
      <c r="FA84" s="141">
        <f t="shared" ref="FA84:FA107" si="41">EY84+EZ84</f>
        <v>2.0450131943924379E-2</v>
      </c>
      <c r="FB84" s="139">
        <v>6.8383485078811646E-2</v>
      </c>
      <c r="FC84" s="140">
        <v>3.9886903017759323E-2</v>
      </c>
      <c r="FD84" s="140">
        <v>2.849658764898777E-2</v>
      </c>
      <c r="FE84" s="140">
        <v>2.2702824324369431E-2</v>
      </c>
      <c r="FF84" s="140">
        <v>2.5015473365783691E-2</v>
      </c>
      <c r="FG84" s="140">
        <v>1.6609460581094027E-3</v>
      </c>
      <c r="FH84" s="140">
        <v>1.9004242494702339E-2</v>
      </c>
      <c r="FI84" s="141">
        <f t="shared" ref="FI84:FI107" si="42">FG84+FH84</f>
        <v>2.0665188552811742E-2</v>
      </c>
      <c r="FJ84" s="4"/>
      <c r="FK84" s="32">
        <v>1972</v>
      </c>
      <c r="FL84" s="122">
        <v>0.20127514033113181</v>
      </c>
      <c r="FM84" s="117">
        <v>0.17679299643439966</v>
      </c>
      <c r="FN84" s="117">
        <v>2.4482143896732124E-2</v>
      </c>
      <c r="FO84" s="122">
        <v>0.45626667372884649</v>
      </c>
      <c r="FP84" s="117">
        <v>0.40202816070929837</v>
      </c>
      <c r="FQ84" s="123">
        <v>5.4238513019548074E-2</v>
      </c>
      <c r="FR84" s="117">
        <v>0.34245086369467181</v>
      </c>
      <c r="FS84" s="117">
        <v>0.23410719377036274</v>
      </c>
      <c r="FT84" s="117">
        <v>0.10834366992430909</v>
      </c>
      <c r="FU84" s="122">
        <v>9.8992768324385971E-2</v>
      </c>
      <c r="FV84" s="117">
        <v>4.8346281950030441E-2</v>
      </c>
      <c r="FW84" s="123">
        <v>5.0646486374355537E-2</v>
      </c>
      <c r="FX84" s="117">
        <v>3.0609279525414965E-2</v>
      </c>
      <c r="FY84" s="117">
        <v>8.4593802486846847E-3</v>
      </c>
      <c r="FZ84" s="123">
        <v>2.2149899276730278E-2</v>
      </c>
      <c r="GA84" s="117"/>
      <c r="GB84" s="117"/>
      <c r="GC84" s="199"/>
      <c r="GD84" s="194"/>
      <c r="GE84" s="194"/>
      <c r="GF84" s="194"/>
      <c r="GG84" s="194"/>
      <c r="GH84" s="194"/>
      <c r="GI84" s="194"/>
      <c r="GJ84" s="200"/>
      <c r="GK84" s="4">
        <v>1972</v>
      </c>
      <c r="GL84" s="212"/>
      <c r="GM84" s="120"/>
      <c r="GN84" s="120"/>
      <c r="GO84" s="120"/>
      <c r="GP84" s="121"/>
      <c r="GQ84" s="74"/>
      <c r="GR84" s="74"/>
      <c r="GS84" s="74"/>
      <c r="GT84" s="74"/>
      <c r="GU84" s="74"/>
      <c r="GZ84" s="74"/>
      <c r="HA84" s="74"/>
      <c r="HB84" s="74"/>
      <c r="HC84" s="74"/>
      <c r="HH84" s="192"/>
      <c r="HI84" s="32"/>
      <c r="HJ84" s="32"/>
      <c r="HK84" s="33"/>
      <c r="IE84" s="73"/>
      <c r="IF84" s="74"/>
      <c r="IG84" s="74"/>
      <c r="IH84" s="74"/>
      <c r="II84" s="75"/>
      <c r="IJ84" s="73"/>
      <c r="IK84" s="74"/>
      <c r="IL84" s="74"/>
      <c r="IM84" s="74"/>
      <c r="IN84" s="74"/>
      <c r="IO84" s="75"/>
      <c r="IP84" s="73"/>
      <c r="IQ84" s="74"/>
      <c r="IR84" s="74"/>
      <c r="IS84" s="74"/>
      <c r="IT84" s="74"/>
      <c r="IU84" s="75"/>
      <c r="IW84">
        <v>1976</v>
      </c>
      <c r="IX84" s="63">
        <v>0.69027650356292725</v>
      </c>
      <c r="IY84" s="63">
        <v>0.55240677809690841</v>
      </c>
      <c r="IZ84" s="14">
        <v>0.33025664091110229</v>
      </c>
      <c r="JA84" s="13">
        <v>0.28735983371734619</v>
      </c>
      <c r="JB84" s="13">
        <v>0.30179291963577271</v>
      </c>
      <c r="JC84" s="13">
        <v>0.18554970577950775</v>
      </c>
      <c r="JD84" s="13">
        <v>9.2451721429824829E-2</v>
      </c>
      <c r="JE84" s="13">
        <v>6.2545359134674072E-2</v>
      </c>
    </row>
    <row r="85" spans="1:265">
      <c r="A85" s="4">
        <v>1973</v>
      </c>
      <c r="B85" s="5">
        <v>129.43353626818242</v>
      </c>
      <c r="C85" s="5">
        <v>23.788778608692631</v>
      </c>
      <c r="D85" s="57">
        <f t="shared" si="11"/>
        <v>0.1837914600386332</v>
      </c>
      <c r="E85" s="12">
        <v>0.10038506657586935</v>
      </c>
      <c r="F85" s="12">
        <v>2.0011509874023326E-2</v>
      </c>
      <c r="G85" s="12">
        <v>2.4686796422255512E-2</v>
      </c>
      <c r="H85" s="12">
        <v>3.8708617146354027E-2</v>
      </c>
      <c r="I85" s="12">
        <v>5.8168850338757155E-3</v>
      </c>
      <c r="J85" s="57">
        <v>3.2891732112478311E-2</v>
      </c>
      <c r="K85" s="58">
        <f t="shared" si="12"/>
        <v>-5.2997986901143213E-7</v>
      </c>
      <c r="L85">
        <v>1973</v>
      </c>
      <c r="M85" s="55">
        <v>89.269949461849578</v>
      </c>
      <c r="N85" s="55">
        <v>21.394900000000003</v>
      </c>
      <c r="O85" s="55">
        <v>5.6616494618495929</v>
      </c>
      <c r="P85" s="1">
        <f t="shared" si="20"/>
        <v>59.709221106439621</v>
      </c>
      <c r="Q85" s="14">
        <f t="shared" si="14"/>
        <v>8.3412822631264941E-2</v>
      </c>
      <c r="R85" s="1">
        <f>0</f>
        <v>0</v>
      </c>
      <c r="S85" s="1">
        <f t="shared" si="21"/>
        <v>59.709221106439621</v>
      </c>
      <c r="T85" s="1">
        <f t="shared" si="15"/>
        <v>0</v>
      </c>
      <c r="U85" s="1">
        <f t="shared" si="22"/>
        <v>59.709221106439621</v>
      </c>
      <c r="V85" s="56">
        <f t="shared" si="23"/>
        <v>0.6688613745878389</v>
      </c>
      <c r="W85" s="18">
        <f t="shared" si="16"/>
        <v>6.3421672085399311E-2</v>
      </c>
      <c r="X85" s="18">
        <f t="shared" si="17"/>
        <v>0.23966519673166536</v>
      </c>
      <c r="Y85" s="54">
        <f t="shared" si="24"/>
        <v>2.8051756595096455E-2</v>
      </c>
      <c r="Z85" s="13">
        <f t="shared" si="18"/>
        <v>1</v>
      </c>
      <c r="AA85" s="4">
        <v>1973</v>
      </c>
      <c r="AB85" s="13">
        <v>9.9906578660011292E-2</v>
      </c>
      <c r="AC85" s="13">
        <v>0.51407694816589355</v>
      </c>
      <c r="AD85" s="13">
        <v>0.37972569465637207</v>
      </c>
      <c r="AE85" s="13">
        <v>0.10184592753648758</v>
      </c>
      <c r="AF85" s="23">
        <v>0.17782850563526154</v>
      </c>
      <c r="AG85" s="23">
        <v>0.47440043091773987</v>
      </c>
      <c r="AH85" s="23">
        <v>0.3414553701877594</v>
      </c>
      <c r="AI85" s="23">
        <v>9.1090992093086243E-2</v>
      </c>
      <c r="AJ85" s="23">
        <v>0.1215989887714386</v>
      </c>
      <c r="AK85" s="23">
        <v>0.48769116401672363</v>
      </c>
      <c r="AL85" s="23">
        <v>0.39070388674736023</v>
      </c>
      <c r="AM85" s="23">
        <v>0.11426080018281937</v>
      </c>
      <c r="AN85" s="23">
        <v>3.4021589905023575E-2</v>
      </c>
      <c r="AO85" s="13">
        <v>0.20071923732757568</v>
      </c>
      <c r="AP85" s="13">
        <v>0.4579194188117981</v>
      </c>
      <c r="AQ85" s="13">
        <v>0.34136134386062622</v>
      </c>
      <c r="AR85" s="13">
        <v>0.10059399157762527</v>
      </c>
      <c r="AS85" s="13">
        <f t="shared" si="13"/>
        <v>0.24076735228300095</v>
      </c>
      <c r="AT85" s="13">
        <v>3.3592462539672852E-2</v>
      </c>
      <c r="AU85" s="215">
        <v>22677.398937553549</v>
      </c>
      <c r="AV85" s="171">
        <v>0.20021718068892372</v>
      </c>
      <c r="AW85" s="171">
        <v>0.4520714550144474</v>
      </c>
      <c r="AX85" s="171">
        <v>0.34771136429662886</v>
      </c>
      <c r="AY85" s="171">
        <v>0.10921575550764834</v>
      </c>
      <c r="AZ85" s="171">
        <f t="shared" si="9"/>
        <v>0.23849560878898052</v>
      </c>
      <c r="BA85" s="216">
        <v>39548.150360366955</v>
      </c>
      <c r="BB85" s="215">
        <f>DataFigures!BA85*$BF$26</f>
        <v>32384.082018887202</v>
      </c>
      <c r="BC85" s="171">
        <f t="shared" si="10"/>
        <v>0.70026375687683617</v>
      </c>
      <c r="BD85" s="115"/>
      <c r="BI85" s="74"/>
      <c r="BJ85" s="4">
        <v>1973</v>
      </c>
      <c r="BK85" s="36">
        <v>5.7209457736462355E-4</v>
      </c>
      <c r="BL85" s="36">
        <v>3.774574026465416E-2</v>
      </c>
      <c r="BM85" s="36">
        <v>0.24389438331127167</v>
      </c>
      <c r="BN85" s="36">
        <v>0.71835988759994507</v>
      </c>
      <c r="BO85" s="36">
        <v>0.32454323768615723</v>
      </c>
      <c r="BP85" s="36">
        <v>0.13280203938484192</v>
      </c>
      <c r="BQ85" s="36" t="e">
        <v>#REF!</v>
      </c>
      <c r="BR85" s="36" t="e">
        <v>#REF!</v>
      </c>
      <c r="BS85" s="37">
        <f t="shared" si="25"/>
        <v>0.39381664991378784</v>
      </c>
      <c r="BT85" s="41">
        <v>6.2175310449674726E-4</v>
      </c>
      <c r="BU85" s="41">
        <v>0.21131488680839539</v>
      </c>
      <c r="BV85" s="41">
        <v>0.48949262499809265</v>
      </c>
      <c r="BW85" s="41">
        <v>0.29919248819351196</v>
      </c>
      <c r="BX85" s="41">
        <v>6.6180087625980377E-2</v>
      </c>
      <c r="BY85" s="41">
        <v>1.4272544533014297E-2</v>
      </c>
      <c r="BZ85" s="36">
        <f t="shared" si="27"/>
        <v>0.23301240056753159</v>
      </c>
      <c r="CA85" s="41">
        <v>0</v>
      </c>
      <c r="CB85" s="36">
        <v>9.0187475085258484E-2</v>
      </c>
      <c r="CC85" s="36">
        <v>0.53362804651260376</v>
      </c>
      <c r="CD85" s="36">
        <v>0.37618446350097656</v>
      </c>
      <c r="CE85" s="36">
        <v>9.2879652976989746E-2</v>
      </c>
      <c r="CF85" s="36">
        <v>2.0436679944396019E-2</v>
      </c>
      <c r="CG85" s="37">
        <f t="shared" si="28"/>
        <v>0.28330481052398682</v>
      </c>
      <c r="CH85" s="36"/>
      <c r="DF85" s="139">
        <v>0.20391744930723121</v>
      </c>
      <c r="DG85" s="140">
        <v>0.17926692527107377</v>
      </c>
      <c r="DH85" s="140">
        <v>2.4650524036157442E-2</v>
      </c>
      <c r="DI85" s="140">
        <v>0.16490901779616252</v>
      </c>
      <c r="DJ85" s="140">
        <v>2.1569888876874263E-2</v>
      </c>
      <c r="DK85" s="140">
        <v>7.1307964574683184E-3</v>
      </c>
      <c r="DL85" s="140">
        <v>1.0307747942339322E-2</v>
      </c>
      <c r="DM85" s="141">
        <f t="shared" si="29"/>
        <v>1.7438544399807639E-2</v>
      </c>
      <c r="DN85" s="133">
        <v>0.45434926266051257</v>
      </c>
      <c r="DO85" s="133">
        <v>0.40112662666467763</v>
      </c>
      <c r="DP85" s="133">
        <v>5.3222635995834898E-2</v>
      </c>
      <c r="DQ85" s="133">
        <v>0.3654865100979805</v>
      </c>
      <c r="DR85" s="133">
        <v>5.307736643554313E-2</v>
      </c>
      <c r="DS85" s="133">
        <v>1.168018600021751E-2</v>
      </c>
      <c r="DT85" s="133">
        <v>2.410519339494277E-2</v>
      </c>
      <c r="DU85" s="133">
        <f t="shared" si="30"/>
        <v>3.5785379395160279E-2</v>
      </c>
      <c r="DV85" s="145">
        <f t="shared" si="31"/>
        <v>0.44187208825111479</v>
      </c>
      <c r="DW85" s="146">
        <f t="shared" si="32"/>
        <v>0.27969079206508618</v>
      </c>
      <c r="DX85" s="146">
        <f t="shared" si="33"/>
        <v>0.16218129618602861</v>
      </c>
      <c r="DY85" s="146">
        <f t="shared" si="34"/>
        <v>0.2004144573584199</v>
      </c>
      <c r="DZ85" s="146">
        <f t="shared" si="35"/>
        <v>0.11591934040990776</v>
      </c>
      <c r="EA85" s="146">
        <f t="shared" si="36"/>
        <v>9.1562855100142324E-3</v>
      </c>
      <c r="EB85" s="146">
        <f t="shared" si="37"/>
        <v>0.11638200308980952</v>
      </c>
      <c r="EC85" s="147">
        <f t="shared" si="38"/>
        <v>0.12553828859982374</v>
      </c>
      <c r="ED85" s="133">
        <v>0.34173053983271962</v>
      </c>
      <c r="EE85" s="133">
        <v>0.231664829345478</v>
      </c>
      <c r="EF85" s="133">
        <v>0.11006571048724166</v>
      </c>
      <c r="EG85" s="133">
        <v>0.17257360043004155</v>
      </c>
      <c r="EH85" s="133">
        <v>8.6611539009083166E-2</v>
      </c>
      <c r="EI85" s="133">
        <v>7.5046381615261407E-3</v>
      </c>
      <c r="EJ85" s="133">
        <v>7.5040761799209155E-2</v>
      </c>
      <c r="EK85" s="133">
        <f t="shared" si="39"/>
        <v>8.2545399960735288E-2</v>
      </c>
      <c r="EL85" s="139">
        <v>0.10014154841839515</v>
      </c>
      <c r="EM85" s="140">
        <v>4.8025962719608191E-2</v>
      </c>
      <c r="EN85" s="140">
        <v>5.2115585698786965E-2</v>
      </c>
      <c r="EO85" s="140">
        <v>2.7840856928378344E-2</v>
      </c>
      <c r="EP85" s="140">
        <v>2.9307801400824597E-2</v>
      </c>
      <c r="EQ85" s="140">
        <v>1.6516473484880921E-3</v>
      </c>
      <c r="ER85" s="140">
        <v>4.1341241290600364E-2</v>
      </c>
      <c r="ES85" s="141">
        <f t="shared" si="40"/>
        <v>4.2992888639088456E-2</v>
      </c>
      <c r="ET85" s="139">
        <v>3.1642821463345995E-2</v>
      </c>
      <c r="EU85" s="140">
        <v>8.4278598773640037E-3</v>
      </c>
      <c r="EV85" s="140">
        <v>2.3214961585981991E-2</v>
      </c>
      <c r="EW85" s="140">
        <v>4.7208634205162525E-3</v>
      </c>
      <c r="EX85" s="140">
        <v>5.3512510459247011E-3</v>
      </c>
      <c r="EY85" s="140">
        <v>3.3174286078784925E-4</v>
      </c>
      <c r="EZ85" s="140">
        <v>2.1238963893435547E-2</v>
      </c>
      <c r="FA85" s="141">
        <f t="shared" si="41"/>
        <v>2.1570706754223398E-2</v>
      </c>
      <c r="FB85" s="139">
        <v>6.8498730659484863E-2</v>
      </c>
      <c r="FC85" s="140">
        <v>3.9598103612661362E-2</v>
      </c>
      <c r="FD85" s="140">
        <v>2.8900623321533203E-2</v>
      </c>
      <c r="FE85" s="140">
        <v>2.3119993507862091E-2</v>
      </c>
      <c r="FF85" s="140">
        <v>2.3956550285220146E-2</v>
      </c>
      <c r="FG85" s="140">
        <v>1.3199044624343514E-3</v>
      </c>
      <c r="FH85" s="140">
        <v>2.0102277398109436E-2</v>
      </c>
      <c r="FI85" s="141">
        <f t="shared" si="42"/>
        <v>2.1422181860543787E-2</v>
      </c>
      <c r="FJ85" s="4"/>
      <c r="FK85" s="32">
        <v>1973</v>
      </c>
      <c r="FL85" s="122">
        <v>0.20391744930723121</v>
      </c>
      <c r="FM85" s="117">
        <v>0.17926692527107377</v>
      </c>
      <c r="FN85" s="117">
        <v>2.4650524036157442E-2</v>
      </c>
      <c r="FO85" s="122">
        <v>0.45434926266051257</v>
      </c>
      <c r="FP85" s="117">
        <v>0.40112662666467763</v>
      </c>
      <c r="FQ85" s="123">
        <v>5.3222635995834898E-2</v>
      </c>
      <c r="FR85" s="117">
        <v>0.34173053983271962</v>
      </c>
      <c r="FS85" s="117">
        <v>0.231664829345478</v>
      </c>
      <c r="FT85" s="117">
        <v>0.11006571048724166</v>
      </c>
      <c r="FU85" s="122">
        <v>0.10014154841839515</v>
      </c>
      <c r="FV85" s="117">
        <v>4.8025962719608191E-2</v>
      </c>
      <c r="FW85" s="123">
        <v>5.2115585698786965E-2</v>
      </c>
      <c r="FX85" s="117">
        <v>3.1642821463345995E-2</v>
      </c>
      <c r="FY85" s="117">
        <v>8.4278598773640037E-3</v>
      </c>
      <c r="FZ85" s="123">
        <v>2.3214961585981991E-2</v>
      </c>
      <c r="GA85" s="117"/>
      <c r="GB85" s="117"/>
      <c r="GC85" s="199"/>
      <c r="GD85" s="194"/>
      <c r="GE85" s="194"/>
      <c r="GF85" s="194"/>
      <c r="GG85" s="194"/>
      <c r="GH85" s="194"/>
      <c r="GI85" s="194"/>
      <c r="GJ85" s="200"/>
      <c r="GK85" s="4">
        <v>1973</v>
      </c>
      <c r="GL85" s="212"/>
      <c r="GM85" s="120"/>
      <c r="GN85" s="120"/>
      <c r="GO85" s="120"/>
      <c r="GP85" s="121"/>
      <c r="GQ85" s="74"/>
      <c r="GR85" s="74"/>
      <c r="GS85" s="74"/>
      <c r="GT85" s="74"/>
      <c r="GU85" s="74"/>
      <c r="GZ85" s="74"/>
      <c r="HA85" s="74"/>
      <c r="HB85" s="74"/>
      <c r="HC85" s="74"/>
      <c r="HH85" s="192"/>
      <c r="HI85" s="32"/>
      <c r="HJ85" s="32"/>
      <c r="HK85" s="33"/>
      <c r="IE85" s="73"/>
      <c r="IF85" s="74"/>
      <c r="IG85" s="74"/>
      <c r="IH85" s="74"/>
      <c r="II85" s="75"/>
      <c r="IJ85" s="73"/>
      <c r="IK85" s="74"/>
      <c r="IL85" s="74"/>
      <c r="IM85" s="74"/>
      <c r="IN85" s="74"/>
      <c r="IO85" s="75"/>
      <c r="IP85" s="73"/>
      <c r="IQ85" s="74"/>
      <c r="IR85" s="74"/>
      <c r="IS85" s="74"/>
      <c r="IT85" s="74"/>
      <c r="IU85" s="75"/>
      <c r="IW85">
        <v>1977</v>
      </c>
      <c r="IX85" s="63">
        <v>0.69334614276885986</v>
      </c>
      <c r="IY85" s="63">
        <v>0.54380243325233635</v>
      </c>
      <c r="IZ85" s="14">
        <v>0.31419423222541809</v>
      </c>
      <c r="JA85" s="13">
        <v>0.28286150097846985</v>
      </c>
      <c r="JB85" s="13">
        <v>0.30582967400550842</v>
      </c>
      <c r="JC85" s="13">
        <v>0.18103451303704857</v>
      </c>
      <c r="JD85" s="13">
        <v>8.6084209382534027E-2</v>
      </c>
      <c r="JE85" s="13">
        <v>6.1379671096801758E-2</v>
      </c>
    </row>
    <row r="86" spans="1:265">
      <c r="A86" s="4">
        <v>1974</v>
      </c>
      <c r="B86" s="5">
        <v>152.12232915268254</v>
      </c>
      <c r="C86" s="5">
        <v>27.411102664776529</v>
      </c>
      <c r="D86" s="57">
        <f t="shared" si="11"/>
        <v>0.18019118440702075</v>
      </c>
      <c r="E86" s="12">
        <v>0.10535397173343192</v>
      </c>
      <c r="F86" s="12">
        <v>2.6272826069697032E-2</v>
      </c>
      <c r="G86" s="12">
        <v>1.0777326448781696E-2</v>
      </c>
      <c r="H86" s="12">
        <v>3.778706015511011E-2</v>
      </c>
      <c r="I86" s="12">
        <v>5.8413515290587463E-3</v>
      </c>
      <c r="J86" s="57">
        <v>3.194570862605136E-2</v>
      </c>
      <c r="K86" s="58">
        <f t="shared" si="12"/>
        <v>0</v>
      </c>
      <c r="L86">
        <v>1974</v>
      </c>
      <c r="M86" s="55">
        <v>106.81953423377644</v>
      </c>
      <c r="N86" s="55">
        <v>25.675799999999995</v>
      </c>
      <c r="O86" s="55">
        <v>6.7570342337764329</v>
      </c>
      <c r="P86" s="1">
        <f t="shared" si="20"/>
        <v>71.392528260445403</v>
      </c>
      <c r="Q86" s="14">
        <f t="shared" si="14"/>
        <v>8.3272409109362719E-2</v>
      </c>
      <c r="R86" s="1">
        <f>0</f>
        <v>0</v>
      </c>
      <c r="S86" s="1">
        <f t="shared" si="21"/>
        <v>71.392528260445403</v>
      </c>
      <c r="T86" s="1">
        <f t="shared" si="15"/>
        <v>0</v>
      </c>
      <c r="U86" s="1">
        <f t="shared" si="22"/>
        <v>71.392528260445403</v>
      </c>
      <c r="V86" s="56">
        <f t="shared" si="23"/>
        <v>0.66834712183074674</v>
      </c>
      <c r="W86" s="18">
        <f t="shared" si="16"/>
        <v>6.3256540877519127E-2</v>
      </c>
      <c r="X86" s="18">
        <f t="shared" si="17"/>
        <v>0.24036614823472319</v>
      </c>
      <c r="Y86" s="54">
        <f t="shared" si="24"/>
        <v>2.8030189057010935E-2</v>
      </c>
      <c r="Z86" s="13">
        <f t="shared" si="18"/>
        <v>1</v>
      </c>
      <c r="AA86" s="4">
        <v>1974</v>
      </c>
      <c r="AB86" s="13">
        <v>0.10221225023269653</v>
      </c>
      <c r="AC86" s="13">
        <v>0.51224392652511597</v>
      </c>
      <c r="AD86" s="13">
        <v>0.37171587347984314</v>
      </c>
      <c r="AE86" s="13">
        <v>9.9659852683544159E-2</v>
      </c>
      <c r="AF86" s="23">
        <v>0.17821431159973145</v>
      </c>
      <c r="AG86" s="23">
        <v>0.47247380018234253</v>
      </c>
      <c r="AH86" s="23">
        <v>0.33554920554161072</v>
      </c>
      <c r="AI86" s="23">
        <v>8.8918842375278473E-2</v>
      </c>
      <c r="AJ86" s="23">
        <v>0.12494982779026031</v>
      </c>
      <c r="AK86" s="23">
        <v>0.48803535103797913</v>
      </c>
      <c r="AL86" s="23">
        <v>0.3870159387588501</v>
      </c>
      <c r="AM86" s="23">
        <v>0.11405555158853531</v>
      </c>
      <c r="AN86" s="23">
        <v>3.4807994961738586E-2</v>
      </c>
      <c r="AO86" s="13">
        <v>0.20667588710784912</v>
      </c>
      <c r="AP86" s="13">
        <v>0.46037271618843079</v>
      </c>
      <c r="AQ86" s="13">
        <v>0.33295139670372009</v>
      </c>
      <c r="AR86" s="13">
        <v>9.4074152410030365E-2</v>
      </c>
      <c r="AS86" s="13">
        <f t="shared" si="13"/>
        <v>0.23887724429368973</v>
      </c>
      <c r="AT86" s="13">
        <v>2.9879992827773094E-2</v>
      </c>
      <c r="AU86" s="215">
        <v>23334.807449786902</v>
      </c>
      <c r="AV86" s="171">
        <v>0.20053745638324469</v>
      </c>
      <c r="AW86" s="171">
        <v>0.45518793833571164</v>
      </c>
      <c r="AX86" s="171">
        <v>0.34427460528104376</v>
      </c>
      <c r="AY86" s="171">
        <v>0.10661983222894383</v>
      </c>
      <c r="AZ86" s="171">
        <f t="shared" si="9"/>
        <v>0.23765477305209992</v>
      </c>
      <c r="BA86" s="216">
        <v>38430.701477192946</v>
      </c>
      <c r="BB86" s="215">
        <f>DataFigures!BA86*$BF$26</f>
        <v>31469.056766002399</v>
      </c>
      <c r="BC86" s="171">
        <f t="shared" si="10"/>
        <v>0.74151594765931039</v>
      </c>
      <c r="BD86" s="115"/>
      <c r="BI86" s="74"/>
      <c r="BJ86" s="4">
        <v>1974</v>
      </c>
      <c r="BK86" s="36">
        <v>7.6223700307309628E-4</v>
      </c>
      <c r="BL86" s="36">
        <v>3.958471491932869E-2</v>
      </c>
      <c r="BM86" s="36">
        <v>0.22945952415466309</v>
      </c>
      <c r="BN86" s="36">
        <v>0.73095577955245972</v>
      </c>
      <c r="BO86" s="36">
        <v>0.33935382962226868</v>
      </c>
      <c r="BP86" s="36">
        <v>0.1410771906375885</v>
      </c>
      <c r="BQ86" s="36" t="e">
        <v>#REF!</v>
      </c>
      <c r="BR86" s="36" t="e">
        <v>#REF!</v>
      </c>
      <c r="BS86" s="37">
        <f t="shared" si="25"/>
        <v>0.39160194993019104</v>
      </c>
      <c r="BT86" s="41">
        <v>7.9039391130208969E-4</v>
      </c>
      <c r="BU86" s="41">
        <v>0.21413029730319977</v>
      </c>
      <c r="BV86" s="41">
        <v>0.49031814932823181</v>
      </c>
      <c r="BW86" s="41">
        <v>0.29555153846740723</v>
      </c>
      <c r="BX86" s="41">
        <v>6.5097980201244354E-2</v>
      </c>
      <c r="BY86" s="41">
        <v>1.4058548957109451E-2</v>
      </c>
      <c r="BZ86" s="36">
        <f t="shared" si="27"/>
        <v>0.23045355826616287</v>
      </c>
      <c r="CA86" s="41">
        <v>0</v>
      </c>
      <c r="CB86" s="36">
        <v>9.516558051109314E-2</v>
      </c>
      <c r="CC86" s="36">
        <v>0.5348212718963623</v>
      </c>
      <c r="CD86" s="36">
        <v>0.37001314759254456</v>
      </c>
      <c r="CE86" s="36">
        <v>9.1099835932254791E-2</v>
      </c>
      <c r="CF86" s="36">
        <v>2.0026354119181633E-2</v>
      </c>
      <c r="CG86" s="37">
        <f t="shared" si="28"/>
        <v>0.27891331166028976</v>
      </c>
      <c r="CH86" s="36"/>
      <c r="DF86" s="139">
        <v>0.20687895993820263</v>
      </c>
      <c r="DG86" s="140">
        <v>0.18260441760240581</v>
      </c>
      <c r="DH86" s="140">
        <v>2.4274542335796817E-2</v>
      </c>
      <c r="DI86" s="140">
        <v>0.16870859509799629</v>
      </c>
      <c r="DJ86" s="140">
        <v>2.0946009924099999E-2</v>
      </c>
      <c r="DK86" s="140">
        <v>4.5106665568221942E-3</v>
      </c>
      <c r="DL86" s="140">
        <v>1.2713685410256829E-2</v>
      </c>
      <c r="DM86" s="141">
        <f t="shared" si="29"/>
        <v>1.7224351967079023E-2</v>
      </c>
      <c r="DN86" s="133">
        <v>0.45375520553437182</v>
      </c>
      <c r="DO86" s="133">
        <v>0.4024573521058864</v>
      </c>
      <c r="DP86" s="133">
        <v>5.1297853428485411E-2</v>
      </c>
      <c r="DQ86" s="133">
        <v>0.36977778375148773</v>
      </c>
      <c r="DR86" s="133">
        <v>4.8809441114572048E-2</v>
      </c>
      <c r="DS86" s="133">
        <v>7.2533362618086563E-3</v>
      </c>
      <c r="DT86" s="133">
        <v>2.7914637995369283E-2</v>
      </c>
      <c r="DU86" s="133">
        <f t="shared" si="30"/>
        <v>3.5167974257177936E-2</v>
      </c>
      <c r="DV86" s="145">
        <f t="shared" si="31"/>
        <v>0.4396991564055186</v>
      </c>
      <c r="DW86" s="146">
        <f t="shared" si="32"/>
        <v>0.27620455329015225</v>
      </c>
      <c r="DX86" s="146">
        <f t="shared" si="33"/>
        <v>0.16349460311536632</v>
      </c>
      <c r="DY86" s="146">
        <f t="shared" si="34"/>
        <v>0.20404671411961317</v>
      </c>
      <c r="DZ86" s="146">
        <f t="shared" si="35"/>
        <v>0.10571867299587079</v>
      </c>
      <c r="EA86" s="146">
        <f t="shared" si="36"/>
        <v>5.725545333565573E-3</v>
      </c>
      <c r="EB86" s="146">
        <f t="shared" si="37"/>
        <v>0.12420822407432393</v>
      </c>
      <c r="EC86" s="147">
        <f t="shared" si="38"/>
        <v>0.1299337694078895</v>
      </c>
      <c r="ED86" s="133">
        <v>0.33936963322692115</v>
      </c>
      <c r="EE86" s="133">
        <v>0.22890682360565018</v>
      </c>
      <c r="EF86" s="133">
        <v>0.11046280962127095</v>
      </c>
      <c r="EG86" s="133">
        <v>0.17546660965308547</v>
      </c>
      <c r="EH86" s="133">
        <v>7.8491189092573965E-2</v>
      </c>
      <c r="EI86" s="133">
        <v>4.6937369851096193E-3</v>
      </c>
      <c r="EJ86" s="133">
        <v>8.0718097674110409E-2</v>
      </c>
      <c r="EK86" s="133">
        <f t="shared" si="39"/>
        <v>8.5411834659220032E-2</v>
      </c>
      <c r="EL86" s="139">
        <v>0.10032952317859743</v>
      </c>
      <c r="EM86" s="140">
        <v>4.7297729684502063E-2</v>
      </c>
      <c r="EN86" s="140">
        <v>5.3031793494095376E-2</v>
      </c>
      <c r="EO86" s="140">
        <v>2.85801044665277E-2</v>
      </c>
      <c r="EP86" s="140">
        <v>2.722748390329683E-2</v>
      </c>
      <c r="EQ86" s="140">
        <v>1.0318083484559533E-3</v>
      </c>
      <c r="ER86" s="140">
        <v>4.3490126400213519E-2</v>
      </c>
      <c r="ES86" s="141">
        <f t="shared" si="40"/>
        <v>4.4521934748669473E-2</v>
      </c>
      <c r="ET86" s="139">
        <v>3.2551966661471102E-2</v>
      </c>
      <c r="EU86" s="140">
        <v>8.3197114937580939E-3</v>
      </c>
      <c r="EV86" s="140">
        <v>2.4232255167713004E-2</v>
      </c>
      <c r="EW86" s="140">
        <v>4.8427083529531956E-3</v>
      </c>
      <c r="EX86" s="140">
        <v>5.0266813966358282E-3</v>
      </c>
      <c r="EY86" s="140">
        <v>2.1890696676417763E-4</v>
      </c>
      <c r="EZ86" s="140">
        <v>2.2463670120264942E-2</v>
      </c>
      <c r="FA86" s="141">
        <f t="shared" si="41"/>
        <v>2.2682577087029119E-2</v>
      </c>
      <c r="FB86" s="139">
        <v>6.7777559161186218E-2</v>
      </c>
      <c r="FC86" s="140">
        <v>3.8978017866611481E-2</v>
      </c>
      <c r="FD86" s="140">
        <v>2.8799537569284439E-2</v>
      </c>
      <c r="FE86" s="140">
        <v>2.3737397044897079E-2</v>
      </c>
      <c r="FF86" s="140">
        <v>2.2200802341103554E-2</v>
      </c>
      <c r="FG86" s="140">
        <v>8.129013585858047E-4</v>
      </c>
      <c r="FH86" s="140">
        <v>2.1026456728577614E-2</v>
      </c>
      <c r="FI86" s="141">
        <f t="shared" si="42"/>
        <v>2.1839358087163419E-2</v>
      </c>
      <c r="FJ86" s="4"/>
      <c r="FK86" s="32">
        <v>1974</v>
      </c>
      <c r="FL86" s="122">
        <v>0.20687895993820263</v>
      </c>
      <c r="FM86" s="117">
        <v>0.18260441760240581</v>
      </c>
      <c r="FN86" s="117">
        <v>2.4274542335796817E-2</v>
      </c>
      <c r="FO86" s="122">
        <v>0.45375520553437182</v>
      </c>
      <c r="FP86" s="117">
        <v>0.4024573521058864</v>
      </c>
      <c r="FQ86" s="123">
        <v>5.1297853428485411E-2</v>
      </c>
      <c r="FR86" s="117">
        <v>0.33936963322692115</v>
      </c>
      <c r="FS86" s="117">
        <v>0.22890682360565018</v>
      </c>
      <c r="FT86" s="117">
        <v>0.11046280962127095</v>
      </c>
      <c r="FU86" s="122">
        <v>0.10032952317859743</v>
      </c>
      <c r="FV86" s="117">
        <v>4.7297729684502063E-2</v>
      </c>
      <c r="FW86" s="123">
        <v>5.3031793494095376E-2</v>
      </c>
      <c r="FX86" s="117">
        <v>3.2551966661471102E-2</v>
      </c>
      <c r="FY86" s="117">
        <v>8.3197114937580939E-3</v>
      </c>
      <c r="FZ86" s="123">
        <v>2.4232255167713004E-2</v>
      </c>
      <c r="GA86" s="117"/>
      <c r="GB86" s="117"/>
      <c r="GC86" s="199"/>
      <c r="GD86" s="194"/>
      <c r="GE86" s="194"/>
      <c r="GF86" s="194"/>
      <c r="GG86" s="194"/>
      <c r="GH86" s="194"/>
      <c r="GI86" s="194"/>
      <c r="GJ86" s="200"/>
      <c r="GK86" s="4">
        <v>1974</v>
      </c>
      <c r="GL86" s="212"/>
      <c r="GM86" s="120"/>
      <c r="GN86" s="120"/>
      <c r="GO86" s="120"/>
      <c r="GP86" s="121"/>
      <c r="GQ86" s="74"/>
      <c r="GR86" s="74"/>
      <c r="GS86" s="74"/>
      <c r="GT86" s="74"/>
      <c r="GU86" s="74"/>
      <c r="GZ86" s="74"/>
      <c r="HA86" s="74"/>
      <c r="HB86" s="74"/>
      <c r="HC86" s="74"/>
      <c r="HH86" s="192"/>
      <c r="HI86" s="32"/>
      <c r="HJ86" s="32"/>
      <c r="HK86" s="33"/>
      <c r="IE86" s="73"/>
      <c r="IF86" s="74"/>
      <c r="IG86" s="74"/>
      <c r="IH86" s="74"/>
      <c r="II86" s="75"/>
      <c r="IJ86" s="73"/>
      <c r="IK86" s="74"/>
      <c r="IL86" s="74"/>
      <c r="IM86" s="74"/>
      <c r="IN86" s="74"/>
      <c r="IO86" s="75"/>
      <c r="IP86" s="73"/>
      <c r="IQ86" s="74"/>
      <c r="IR86" s="74"/>
      <c r="IS86" s="74"/>
      <c r="IT86" s="74"/>
      <c r="IU86" s="75"/>
      <c r="IW86">
        <v>1978</v>
      </c>
      <c r="IX86" s="63">
        <v>0.66811519861221313</v>
      </c>
      <c r="IY86" s="63">
        <v>0.53553081774201361</v>
      </c>
      <c r="IZ86" s="14">
        <v>0.31139469146728516</v>
      </c>
      <c r="JA86" s="13">
        <v>0.27933627367019653</v>
      </c>
      <c r="JB86" s="13">
        <v>0.28639474511146545</v>
      </c>
      <c r="JC86" s="13">
        <v>0.17789324691284392</v>
      </c>
      <c r="JD86" s="13">
        <v>8.6515016853809357E-2</v>
      </c>
      <c r="JE86" s="13">
        <v>6.0819130390882492E-2</v>
      </c>
    </row>
    <row r="87" spans="1:265">
      <c r="A87" s="4">
        <v>1975</v>
      </c>
      <c r="B87" s="5">
        <v>172.41107985197857</v>
      </c>
      <c r="C87" s="5">
        <v>27.102516659739749</v>
      </c>
      <c r="D87" s="57">
        <f t="shared" si="11"/>
        <v>0.15719707041454808</v>
      </c>
      <c r="E87" s="12">
        <v>9.7517039905634192E-2</v>
      </c>
      <c r="F87" s="12">
        <v>1.5491834732502914E-2</v>
      </c>
      <c r="G87" s="12">
        <v>2.7820936984165965E-3</v>
      </c>
      <c r="H87" s="12">
        <v>4.1405423638145353E-2</v>
      </c>
      <c r="I87" s="12">
        <v>6.0489151909225861E-3</v>
      </c>
      <c r="J87" s="57">
        <v>3.5356508447222768E-2</v>
      </c>
      <c r="K87" s="58">
        <f t="shared" si="12"/>
        <v>6.7843984902921095E-7</v>
      </c>
      <c r="L87">
        <v>1975</v>
      </c>
      <c r="M87" s="55">
        <v>125.99462254166318</v>
      </c>
      <c r="N87" s="55">
        <v>31.6724</v>
      </c>
      <c r="O87" s="55">
        <v>8.3876225416631556</v>
      </c>
      <c r="P87" s="1">
        <f t="shared" si="20"/>
        <v>82.475608664587511</v>
      </c>
      <c r="Q87" s="14">
        <f t="shared" si="14"/>
        <v>8.8925200399706958E-2</v>
      </c>
      <c r="R87" s="1">
        <f>0</f>
        <v>0</v>
      </c>
      <c r="S87" s="1">
        <f t="shared" si="21"/>
        <v>82.475608664587511</v>
      </c>
      <c r="T87" s="1">
        <f t="shared" si="15"/>
        <v>0</v>
      </c>
      <c r="U87" s="1">
        <f t="shared" si="22"/>
        <v>82.475608664587511</v>
      </c>
      <c r="V87" s="56">
        <f t="shared" si="23"/>
        <v>0.65459625975160129</v>
      </c>
      <c r="W87" s="18">
        <f t="shared" si="16"/>
        <v>6.6571274015203186E-2</v>
      </c>
      <c r="X87" s="18">
        <f t="shared" si="17"/>
        <v>0.25137898238098816</v>
      </c>
      <c r="Y87" s="54">
        <f t="shared" si="24"/>
        <v>2.7453483852207361E-2</v>
      </c>
      <c r="Z87" s="13">
        <f t="shared" si="18"/>
        <v>1</v>
      </c>
      <c r="AA87" s="4">
        <v>1975</v>
      </c>
      <c r="AB87" s="13">
        <v>0.10996338725090027</v>
      </c>
      <c r="AC87" s="13">
        <v>0.52054983377456665</v>
      </c>
      <c r="AD87" s="13">
        <v>0.36948680877685547</v>
      </c>
      <c r="AE87" s="13">
        <v>9.7724467515945435E-2</v>
      </c>
      <c r="AF87" s="23">
        <v>0.18545204401016235</v>
      </c>
      <c r="AG87" s="23">
        <v>0.48073196411132813</v>
      </c>
      <c r="AH87" s="23">
        <v>0.33381599187850952</v>
      </c>
      <c r="AI87" s="23">
        <v>8.6649022996425629E-2</v>
      </c>
      <c r="AJ87" s="23">
        <v>0.1318223625421524</v>
      </c>
      <c r="AK87" s="23">
        <v>0.49554958939552307</v>
      </c>
      <c r="AL87" s="23">
        <v>0.37262809276580811</v>
      </c>
      <c r="AM87" s="23">
        <v>0.10399549454450607</v>
      </c>
      <c r="AN87" s="23">
        <v>2.9355287551879883E-2</v>
      </c>
      <c r="AO87" s="13">
        <v>0.21002958714962006</v>
      </c>
      <c r="AP87" s="13">
        <v>0.45724004507064819</v>
      </c>
      <c r="AQ87" s="13">
        <v>0.33273038268089294</v>
      </c>
      <c r="AR87" s="13">
        <v>9.2234738171100616E-2</v>
      </c>
      <c r="AS87" s="13">
        <f t="shared" si="13"/>
        <v>0.24049564450979233</v>
      </c>
      <c r="AT87" s="13">
        <v>2.9097525402903557E-2</v>
      </c>
      <c r="AU87" s="215">
        <v>22899.511261434265</v>
      </c>
      <c r="AV87" s="171">
        <v>0.19592596921074798</v>
      </c>
      <c r="AW87" s="171">
        <v>0.45846686306674628</v>
      </c>
      <c r="AX87" s="171">
        <v>0.34560716772250566</v>
      </c>
      <c r="AY87" s="171">
        <v>0.10602223806364471</v>
      </c>
      <c r="AZ87" s="171">
        <f t="shared" si="9"/>
        <v>0.23958492965886097</v>
      </c>
      <c r="BA87" s="216">
        <v>37195.435564562598</v>
      </c>
      <c r="BB87" s="215">
        <f>DataFigures!BA87*$BF$26</f>
        <v>30457.556802913212</v>
      </c>
      <c r="BC87" s="171">
        <f t="shared" si="10"/>
        <v>0.75184990738469104</v>
      </c>
      <c r="BD87" s="115"/>
      <c r="BI87" s="74"/>
      <c r="BJ87" s="4">
        <v>1975</v>
      </c>
      <c r="BK87" s="36">
        <v>7.5421488145366311E-4</v>
      </c>
      <c r="BL87" s="36">
        <v>4.5651420950889587E-2</v>
      </c>
      <c r="BM87" s="36">
        <v>0.26277166604995728</v>
      </c>
      <c r="BN87" s="36">
        <v>0.69157689809799194</v>
      </c>
      <c r="BO87" s="36">
        <v>0.30160772800445557</v>
      </c>
      <c r="BP87" s="36">
        <v>0.1201104149222374</v>
      </c>
      <c r="BQ87" s="36">
        <v>4.1108980774879456E-2</v>
      </c>
      <c r="BR87" s="36">
        <v>6.4650718122720718E-3</v>
      </c>
      <c r="BS87" s="37">
        <f t="shared" si="25"/>
        <v>0.38996917009353638</v>
      </c>
      <c r="BT87" s="41">
        <v>9.5762714045122266E-4</v>
      </c>
      <c r="BU87" s="41">
        <v>0.21746739745140076</v>
      </c>
      <c r="BV87" s="41">
        <v>0.4901910126209259</v>
      </c>
      <c r="BW87" s="41">
        <v>0.29234156012535095</v>
      </c>
      <c r="BX87" s="41">
        <v>6.3907787203788757E-2</v>
      </c>
      <c r="BY87" s="41">
        <v>1.3722636736929417E-2</v>
      </c>
      <c r="BZ87" s="36">
        <f t="shared" si="27"/>
        <v>0.22843377292156219</v>
      </c>
      <c r="CA87" s="41">
        <v>0</v>
      </c>
      <c r="CB87" s="36">
        <v>0.10151240974664688</v>
      </c>
      <c r="CC87" s="36">
        <v>0.53388446569442749</v>
      </c>
      <c r="CD87" s="36">
        <v>0.36460316181182861</v>
      </c>
      <c r="CE87" s="36">
        <v>8.8924653828144073E-2</v>
      </c>
      <c r="CF87" s="36">
        <v>1.9412532448768616E-2</v>
      </c>
      <c r="CG87" s="37">
        <f t="shared" si="28"/>
        <v>0.27567850798368454</v>
      </c>
      <c r="CH87" s="36"/>
      <c r="DF87" s="139">
        <v>0.21524006302520082</v>
      </c>
      <c r="DG87" s="140">
        <v>0.19066428937274763</v>
      </c>
      <c r="DH87" s="140">
        <v>2.4575773652453198E-2</v>
      </c>
      <c r="DI87" s="140">
        <v>0.1771470548119396</v>
      </c>
      <c r="DJ87" s="140">
        <v>2.04961633379563E-2</v>
      </c>
      <c r="DK87" s="140">
        <v>6.5198957924918234E-3</v>
      </c>
      <c r="DL87" s="140">
        <v>1.1076947864737169E-2</v>
      </c>
      <c r="DM87" s="141">
        <f t="shared" si="29"/>
        <v>1.7596843657228994E-2</v>
      </c>
      <c r="DN87" s="133">
        <v>0.46101842133645221</v>
      </c>
      <c r="DO87" s="133">
        <v>0.41270429747326609</v>
      </c>
      <c r="DP87" s="133">
        <v>4.8314123863186148E-2</v>
      </c>
      <c r="DQ87" s="133">
        <v>0.38250257074832916</v>
      </c>
      <c r="DR87" s="133">
        <v>4.5355037401365858E-2</v>
      </c>
      <c r="DS87" s="133">
        <v>1.0293350131330394E-2</v>
      </c>
      <c r="DT87" s="133">
        <v>2.2867469282263228E-2</v>
      </c>
      <c r="DU87" s="133">
        <f t="shared" si="30"/>
        <v>3.3160819413593626E-2</v>
      </c>
      <c r="DV87" s="145">
        <f t="shared" si="31"/>
        <v>0.41299788823845685</v>
      </c>
      <c r="DW87" s="146">
        <f t="shared" si="32"/>
        <v>0.28010756197783621</v>
      </c>
      <c r="DX87" s="146">
        <f t="shared" si="33"/>
        <v>0.13289032626062058</v>
      </c>
      <c r="DY87" s="146">
        <f t="shared" si="34"/>
        <v>0.21391349378973246</v>
      </c>
      <c r="DZ87" s="146">
        <f t="shared" si="35"/>
        <v>9.7408781694625732E-2</v>
      </c>
      <c r="EA87" s="146">
        <f t="shared" si="36"/>
        <v>8.1821452346105706E-3</v>
      </c>
      <c r="EB87" s="146">
        <f t="shared" si="37"/>
        <v>9.3493464501853349E-2</v>
      </c>
      <c r="EC87" s="147">
        <f t="shared" si="38"/>
        <v>0.10167560973646392</v>
      </c>
      <c r="ED87" s="133">
        <v>0.32374155534540217</v>
      </c>
      <c r="EE87" s="133">
        <v>0.23252072337912572</v>
      </c>
      <c r="EF87" s="133">
        <v>9.1220831966276422E-2</v>
      </c>
      <c r="EG87" s="133">
        <v>0.18381841154769063</v>
      </c>
      <c r="EH87" s="133">
        <v>7.1855629018947348E-2</v>
      </c>
      <c r="EI87" s="133">
        <v>6.7090425471126088E-3</v>
      </c>
      <c r="EJ87" s="133">
        <v>6.1358469310864416E-2</v>
      </c>
      <c r="EK87" s="133">
        <f t="shared" si="39"/>
        <v>6.806751185797702E-2</v>
      </c>
      <c r="EL87" s="139">
        <v>8.9256332893054666E-2</v>
      </c>
      <c r="EM87" s="140">
        <v>4.7586838598710504E-2</v>
      </c>
      <c r="EN87" s="140">
        <v>4.1669494294344162E-2</v>
      </c>
      <c r="EO87" s="140">
        <v>3.0095082242041826E-2</v>
      </c>
      <c r="EP87" s="140">
        <v>2.555315267567838E-2</v>
      </c>
      <c r="EQ87" s="140">
        <v>1.4731026874979613E-3</v>
      </c>
      <c r="ER87" s="140">
        <v>3.2134995190988933E-2</v>
      </c>
      <c r="ES87" s="141">
        <f t="shared" si="40"/>
        <v>3.3608097878486891E-2</v>
      </c>
      <c r="ET87" s="139">
        <v>2.6654163349641102E-2</v>
      </c>
      <c r="EU87" s="140">
        <v>8.3250095230686365E-3</v>
      </c>
      <c r="EV87" s="140">
        <v>1.8329153826572468E-2</v>
      </c>
      <c r="EW87" s="140">
        <v>5.039628129452467E-3</v>
      </c>
      <c r="EX87" s="140">
        <v>4.7681695933450806E-3</v>
      </c>
      <c r="EY87" s="140">
        <v>3.2921847887705638E-4</v>
      </c>
      <c r="EZ87" s="140">
        <v>1.6517147090679706E-2</v>
      </c>
      <c r="FA87" s="141">
        <f t="shared" si="41"/>
        <v>1.6846365569556761E-2</v>
      </c>
      <c r="FB87" s="139">
        <v>6.2602169811725616E-2</v>
      </c>
      <c r="FC87" s="140">
        <v>3.9261829107999802E-2</v>
      </c>
      <c r="FD87" s="140">
        <v>2.3340340703725815E-2</v>
      </c>
      <c r="FE87" s="140">
        <v>2.5055453181266785E-2</v>
      </c>
      <c r="FF87" s="140">
        <v>2.0784983411431313E-2</v>
      </c>
      <c r="FG87" s="140">
        <v>1.1438842630013824E-3</v>
      </c>
      <c r="FH87" s="140">
        <v>1.5617848373949528E-2</v>
      </c>
      <c r="FI87" s="141">
        <f t="shared" si="42"/>
        <v>1.676173263695091E-2</v>
      </c>
      <c r="FJ87" s="4"/>
      <c r="FK87" s="32">
        <v>1975</v>
      </c>
      <c r="FL87" s="122">
        <v>0.21524006302520082</v>
      </c>
      <c r="FM87" s="117">
        <v>0.19066428937274763</v>
      </c>
      <c r="FN87" s="117">
        <v>2.4575773652453198E-2</v>
      </c>
      <c r="FO87" s="122">
        <v>0.46101842133645221</v>
      </c>
      <c r="FP87" s="117">
        <v>0.41270429747326609</v>
      </c>
      <c r="FQ87" s="123">
        <v>4.8314123863186148E-2</v>
      </c>
      <c r="FR87" s="117">
        <v>0.32374155534540217</v>
      </c>
      <c r="FS87" s="117">
        <v>0.23252072337912572</v>
      </c>
      <c r="FT87" s="117">
        <v>9.1220831966276422E-2</v>
      </c>
      <c r="FU87" s="122">
        <v>8.9256332893054666E-2</v>
      </c>
      <c r="FV87" s="117">
        <v>4.7586838598710504E-2</v>
      </c>
      <c r="FW87" s="123">
        <v>4.1669494294344162E-2</v>
      </c>
      <c r="FX87" s="117">
        <v>2.6654163349641102E-2</v>
      </c>
      <c r="FY87" s="117">
        <v>8.3250095230686365E-3</v>
      </c>
      <c r="FZ87" s="123">
        <v>1.8329153826572468E-2</v>
      </c>
      <c r="GA87" s="117"/>
      <c r="GB87" s="117"/>
      <c r="GC87" s="199">
        <v>2.6549766063690186</v>
      </c>
      <c r="GD87" s="194">
        <v>1.6548380851745605</v>
      </c>
      <c r="GE87" s="194">
        <v>3.0777697563171387</v>
      </c>
      <c r="GF87" s="194">
        <v>3.2812600135803223</v>
      </c>
      <c r="GG87" s="194">
        <v>3.3648662567138672</v>
      </c>
      <c r="GH87" s="194">
        <v>2.7065913677215576</v>
      </c>
      <c r="GI87" s="194">
        <v>2.3202245235443115</v>
      </c>
      <c r="GJ87" s="200">
        <v>2.1587109565734863</v>
      </c>
      <c r="GK87" s="4">
        <v>1975</v>
      </c>
      <c r="GL87" s="211">
        <f>1-GM87</f>
        <v>0.67947643995285034</v>
      </c>
      <c r="GM87" s="120">
        <v>0.32052356004714966</v>
      </c>
      <c r="GN87" s="120">
        <v>0.18740288913249969</v>
      </c>
      <c r="GO87" s="120">
        <v>7.0531643927097321E-2</v>
      </c>
      <c r="GP87" s="121">
        <v>7.4492290616035461E-2</v>
      </c>
      <c r="GQ87" s="74"/>
      <c r="GR87" s="74"/>
      <c r="GS87" s="74"/>
      <c r="GT87" s="74"/>
      <c r="GU87" s="74"/>
      <c r="GZ87" s="74"/>
      <c r="HA87" s="74"/>
      <c r="HB87" s="74"/>
      <c r="HC87" s="74"/>
      <c r="HH87" s="193">
        <v>0.47315675020217896</v>
      </c>
      <c r="HI87" s="194">
        <v>0.50509725856804022</v>
      </c>
      <c r="HJ87" s="224">
        <f>HH87*HI87</f>
        <v>0.2389901774000836</v>
      </c>
      <c r="HK87" s="195">
        <v>0.92554717510938644</v>
      </c>
      <c r="IE87" s="73">
        <v>0.22838306041356563</v>
      </c>
      <c r="IF87" s="74">
        <v>0.49578523865333307</v>
      </c>
      <c r="IG87" s="74">
        <v>0.27583169937133789</v>
      </c>
      <c r="IH87" s="74">
        <v>6.4658865332603455E-2</v>
      </c>
      <c r="II87" s="75">
        <v>4.2498402297496796E-2</v>
      </c>
      <c r="IJ87" s="73">
        <v>0.22241207507771718</v>
      </c>
      <c r="IK87" s="74">
        <v>0.44599675202329403</v>
      </c>
      <c r="IL87" s="74">
        <v>0.33159121870994568</v>
      </c>
      <c r="IM87" s="74">
        <v>9.7191579639911652E-2</v>
      </c>
      <c r="IN87" s="74">
        <v>6.7998088896274567E-2</v>
      </c>
      <c r="IO87" s="75">
        <v>3.051212802529335E-2</v>
      </c>
      <c r="IP87" s="73">
        <v>0.19259901099397186</v>
      </c>
      <c r="IQ87" s="74">
        <v>0.45669188510507513</v>
      </c>
      <c r="IR87" s="74">
        <v>0.35070911049842834</v>
      </c>
      <c r="IS87" s="74">
        <v>9.5300577580928802E-2</v>
      </c>
      <c r="IT87" s="74">
        <v>6.5413177013397217E-2</v>
      </c>
      <c r="IU87" s="75">
        <v>2.988794632256031E-2</v>
      </c>
      <c r="IW87">
        <v>1979</v>
      </c>
      <c r="IX87" s="63">
        <v>0.67413866519927979</v>
      </c>
      <c r="IY87" s="63">
        <v>0.52915984090429369</v>
      </c>
      <c r="IZ87" s="14">
        <v>0.31570827960968018</v>
      </c>
      <c r="JA87" s="13">
        <v>0.27530273795127869</v>
      </c>
      <c r="JB87" s="13">
        <v>0.29330337047576904</v>
      </c>
      <c r="JC87" s="13">
        <v>0.17558788907866885</v>
      </c>
      <c r="JD87" s="13">
        <v>8.7603144347667694E-2</v>
      </c>
      <c r="JE87" s="13">
        <v>5.9735983610153198E-2</v>
      </c>
    </row>
    <row r="88" spans="1:265">
      <c r="A88" s="4">
        <v>1976</v>
      </c>
      <c r="B88" s="5">
        <v>197.77659204441218</v>
      </c>
      <c r="C88" s="5">
        <v>30.131051243479725</v>
      </c>
      <c r="D88" s="57">
        <f t="shared" si="11"/>
        <v>0.1523489252798611</v>
      </c>
      <c r="E88" s="12">
        <v>9.2625582610525323E-2</v>
      </c>
      <c r="F88" s="12">
        <v>1.7106391815431797E-2</v>
      </c>
      <c r="G88" s="12">
        <v>1.8961747484120453E-3</v>
      </c>
      <c r="H88" s="12">
        <v>4.0721334563021475E-2</v>
      </c>
      <c r="I88" s="12">
        <v>6.2034641578033196E-3</v>
      </c>
      <c r="J88" s="57">
        <v>3.4517870405218157E-2</v>
      </c>
      <c r="K88" s="58">
        <f t="shared" si="12"/>
        <v>-5.5845752953975758E-7</v>
      </c>
      <c r="L88">
        <v>1976</v>
      </c>
      <c r="M88" s="55">
        <v>146.41494275150473</v>
      </c>
      <c r="N88" s="55">
        <v>37.393299999999996</v>
      </c>
      <c r="O88" s="55">
        <v>10.578742751504729</v>
      </c>
      <c r="P88" s="1">
        <f t="shared" si="20"/>
        <v>94.48043158642875</v>
      </c>
      <c r="Q88" s="14">
        <f t="shared" si="14"/>
        <v>9.7033419094748691E-2</v>
      </c>
      <c r="R88" s="1">
        <f>0</f>
        <v>0</v>
      </c>
      <c r="S88" s="1">
        <f t="shared" si="21"/>
        <v>94.48043158642875</v>
      </c>
      <c r="T88" s="1">
        <f t="shared" si="15"/>
        <v>0</v>
      </c>
      <c r="U88" s="1">
        <f t="shared" si="22"/>
        <v>94.48043158642875</v>
      </c>
      <c r="V88" s="56">
        <f t="shared" si="23"/>
        <v>0.64529227557586677</v>
      </c>
      <c r="W88" s="18">
        <f t="shared" si="16"/>
        <v>7.2251797205282242E-2</v>
      </c>
      <c r="X88" s="18">
        <f t="shared" si="17"/>
        <v>0.25539264843660026</v>
      </c>
      <c r="Y88" s="54">
        <f t="shared" si="24"/>
        <v>2.7063278782250733E-2</v>
      </c>
      <c r="Z88" s="13">
        <f t="shared" si="18"/>
        <v>1</v>
      </c>
      <c r="AA88" s="4">
        <v>1976</v>
      </c>
      <c r="AB88" s="13">
        <v>0.11233414709568024</v>
      </c>
      <c r="AC88" s="13">
        <v>0.52428090572357178</v>
      </c>
      <c r="AD88" s="13">
        <v>0.36558905243873596</v>
      </c>
      <c r="AE88" s="13">
        <v>9.6033826470375061E-2</v>
      </c>
      <c r="AF88" s="23">
        <v>0.1918082982301712</v>
      </c>
      <c r="AG88" s="23">
        <v>0.48239612579345703</v>
      </c>
      <c r="AH88" s="23">
        <v>0.32809275388717651</v>
      </c>
      <c r="AI88" s="23">
        <v>8.3957336843013763E-2</v>
      </c>
      <c r="AJ88" s="23">
        <v>0.13381077349185944</v>
      </c>
      <c r="AK88" s="23">
        <v>0.49857509136199951</v>
      </c>
      <c r="AL88" s="23">
        <v>0.36761775612831116</v>
      </c>
      <c r="AM88" s="23">
        <v>0.1021106094121933</v>
      </c>
      <c r="AN88" s="23">
        <v>2.9313851147890091E-2</v>
      </c>
      <c r="AO88" s="13">
        <v>0.21052291989326477</v>
      </c>
      <c r="AP88" s="13">
        <v>0.45922043919563293</v>
      </c>
      <c r="AQ88" s="13">
        <v>0.33025664091110229</v>
      </c>
      <c r="AR88" s="13">
        <v>9.2451721429824829E-2</v>
      </c>
      <c r="AS88" s="13">
        <f t="shared" si="13"/>
        <v>0.23780491948127747</v>
      </c>
      <c r="AT88" s="13">
        <v>2.9757130891084671E-2</v>
      </c>
      <c r="AU88" s="215">
        <v>23710.27571711472</v>
      </c>
      <c r="AV88" s="171">
        <v>0.19448227145460376</v>
      </c>
      <c r="AW88" s="171">
        <v>0.45898748324086081</v>
      </c>
      <c r="AX88" s="171">
        <v>0.34653024530453541</v>
      </c>
      <c r="AY88" s="171">
        <v>0.10576678050752268</v>
      </c>
      <c r="AZ88" s="171">
        <f t="shared" si="9"/>
        <v>0.24076346479701272</v>
      </c>
      <c r="BA88" s="216">
        <v>38553.376454932128</v>
      </c>
      <c r="BB88" s="215">
        <f>DataFigures!BA88*$BF$26</f>
        <v>31569.509416874083</v>
      </c>
      <c r="BC88" s="171">
        <f t="shared" si="10"/>
        <v>0.75104986282876607</v>
      </c>
      <c r="BD88" s="115"/>
      <c r="BI88" s="74"/>
      <c r="BJ88" s="4">
        <v>1976</v>
      </c>
      <c r="BK88" s="36">
        <v>8.5853820201009512E-4</v>
      </c>
      <c r="BL88" s="36">
        <v>4.7403454780578613E-2</v>
      </c>
      <c r="BM88" s="36">
        <v>0.26232004165649414</v>
      </c>
      <c r="BN88" s="36">
        <v>0.69027650356292725</v>
      </c>
      <c r="BO88" s="36">
        <v>0.30179291963577271</v>
      </c>
      <c r="BP88" s="36">
        <v>0.12309340387582779</v>
      </c>
      <c r="BQ88" s="36" t="e">
        <v>#REF!</v>
      </c>
      <c r="BR88" s="36" t="e">
        <v>#REF!</v>
      </c>
      <c r="BS88" s="37">
        <f t="shared" si="25"/>
        <v>0.38848358392715454</v>
      </c>
      <c r="BT88" s="41">
        <v>1.0706341126933694E-3</v>
      </c>
      <c r="BU88" s="41">
        <v>0.22028353810310364</v>
      </c>
      <c r="BV88" s="41">
        <v>0.49235665798187256</v>
      </c>
      <c r="BW88" s="41">
        <v>0.28735983371734619</v>
      </c>
      <c r="BX88" s="41">
        <v>6.2545359134674072E-2</v>
      </c>
      <c r="BY88" s="41">
        <v>1.3668680563569069E-2</v>
      </c>
      <c r="BZ88" s="36">
        <f t="shared" si="27"/>
        <v>0.22481447458267212</v>
      </c>
      <c r="CA88" s="41">
        <v>0</v>
      </c>
      <c r="CB88" s="36">
        <v>0.10412820428609848</v>
      </c>
      <c r="CC88" s="36">
        <v>0.536479651927948</v>
      </c>
      <c r="CD88" s="36">
        <v>0.35939216613769531</v>
      </c>
      <c r="CE88" s="36">
        <v>8.6829215288162231E-2</v>
      </c>
      <c r="CF88" s="36">
        <v>1.9229501485824585E-2</v>
      </c>
      <c r="CG88" s="37">
        <f t="shared" si="28"/>
        <v>0.27256295084953308</v>
      </c>
      <c r="CH88" s="36"/>
      <c r="DF88" s="139">
        <v>0.21831770980575591</v>
      </c>
      <c r="DG88" s="140">
        <v>0.19438236217061333</v>
      </c>
      <c r="DH88" s="140">
        <v>2.3935347635142559E-2</v>
      </c>
      <c r="DI88" s="140">
        <v>0.18109921843279153</v>
      </c>
      <c r="DJ88" s="140">
        <v>2.0312730765543203E-2</v>
      </c>
      <c r="DK88" s="140">
        <v>5.5986011606040534E-3</v>
      </c>
      <c r="DL88" s="140">
        <v>1.1307156268077465E-2</v>
      </c>
      <c r="DM88" s="141">
        <f t="shared" si="29"/>
        <v>1.6905757428681518E-2</v>
      </c>
      <c r="DN88" s="133">
        <v>0.4633971794450189</v>
      </c>
      <c r="DO88" s="133">
        <v>0.41610802323187634</v>
      </c>
      <c r="DP88" s="133">
        <v>4.7289156213142614E-2</v>
      </c>
      <c r="DQ88" s="133">
        <v>0.38800112158060074</v>
      </c>
      <c r="DR88" s="133">
        <v>4.2501719784771928E-2</v>
      </c>
      <c r="DS88" s="133">
        <v>9.0606356342125254E-3</v>
      </c>
      <c r="DT88" s="133">
        <v>2.3833713365127168E-2</v>
      </c>
      <c r="DU88" s="133">
        <f t="shared" si="30"/>
        <v>3.2894348999339691E-2</v>
      </c>
      <c r="DV88" s="145">
        <f t="shared" si="31"/>
        <v>0.40594603758679781</v>
      </c>
      <c r="DW88" s="146">
        <f t="shared" si="32"/>
        <v>0.275666541318972</v>
      </c>
      <c r="DX88" s="146">
        <f t="shared" si="33"/>
        <v>0.13027949626782578</v>
      </c>
      <c r="DY88" s="146">
        <f t="shared" si="34"/>
        <v>0.21405818033963442</v>
      </c>
      <c r="DZ88" s="146">
        <f t="shared" si="35"/>
        <v>9.1029233468841481E-2</v>
      </c>
      <c r="EA88" s="146">
        <f t="shared" si="36"/>
        <v>7.1456927681167555E-3</v>
      </c>
      <c r="EB88" s="146">
        <f t="shared" si="37"/>
        <v>9.3712927526899123E-2</v>
      </c>
      <c r="EC88" s="147">
        <f t="shared" si="38"/>
        <v>0.10085862029501588</v>
      </c>
      <c r="ED88" s="133">
        <v>0.31828592816514145</v>
      </c>
      <c r="EE88" s="133">
        <v>0.22899753717257948</v>
      </c>
      <c r="EF88" s="133">
        <v>8.9288390992561958E-2</v>
      </c>
      <c r="EG88" s="133">
        <v>0.18364008748903871</v>
      </c>
      <c r="EH88" s="133">
        <v>6.72186021053639E-2</v>
      </c>
      <c r="EI88" s="133">
        <v>5.8641426135825703E-3</v>
      </c>
      <c r="EJ88" s="133">
        <v>6.1563092061857616E-2</v>
      </c>
      <c r="EK88" s="133">
        <f t="shared" si="39"/>
        <v>6.7427234675440192E-2</v>
      </c>
      <c r="EL88" s="139">
        <v>8.7660109421656349E-2</v>
      </c>
      <c r="EM88" s="140">
        <v>4.6669004146392509E-2</v>
      </c>
      <c r="EN88" s="140">
        <v>4.0991105275263826E-2</v>
      </c>
      <c r="EO88" s="140">
        <v>3.0418092850595713E-2</v>
      </c>
      <c r="EP88" s="140">
        <v>2.3810631363477587E-2</v>
      </c>
      <c r="EQ88" s="140">
        <v>1.2815501545341854E-3</v>
      </c>
      <c r="ER88" s="140">
        <v>3.2149835465041507E-2</v>
      </c>
      <c r="ES88" s="141">
        <f t="shared" si="40"/>
        <v>3.343138561957569E-2</v>
      </c>
      <c r="ET88" s="139">
        <v>2.6819982409755999E-2</v>
      </c>
      <c r="EU88" s="140">
        <v>8.4538812422300536E-3</v>
      </c>
      <c r="EV88" s="140">
        <v>1.8366101167525944E-2</v>
      </c>
      <c r="EW88" s="140">
        <v>5.0634327344596386E-3</v>
      </c>
      <c r="EX88" s="140">
        <v>4.9236912202663425E-3</v>
      </c>
      <c r="EY88" s="140">
        <v>2.7097761697480858E-4</v>
      </c>
      <c r="EZ88" s="140">
        <v>1.6561880774229081E-2</v>
      </c>
      <c r="FA88" s="141">
        <f t="shared" si="41"/>
        <v>1.6832858391203891E-2</v>
      </c>
      <c r="FB88" s="139">
        <v>6.0840126127004623E-2</v>
      </c>
      <c r="FC88" s="140">
        <v>3.8215123116970062E-2</v>
      </c>
      <c r="FD88" s="140">
        <v>2.262500487267971E-2</v>
      </c>
      <c r="FE88" s="140">
        <v>2.5354661047458649E-2</v>
      </c>
      <c r="FF88" s="140">
        <v>1.888694055378437E-2</v>
      </c>
      <c r="FG88" s="140">
        <v>1.010572537779808E-3</v>
      </c>
      <c r="FH88" s="140">
        <v>1.558795478194952E-2</v>
      </c>
      <c r="FI88" s="141">
        <f t="shared" si="42"/>
        <v>1.6598527319729328E-2</v>
      </c>
      <c r="FJ88" s="4"/>
      <c r="FK88" s="32">
        <v>1976</v>
      </c>
      <c r="FL88" s="122">
        <v>0.21831770980575591</v>
      </c>
      <c r="FM88" s="117">
        <v>0.19438236217061333</v>
      </c>
      <c r="FN88" s="117">
        <v>2.3935347635142559E-2</v>
      </c>
      <c r="FO88" s="122">
        <v>0.4633971794450189</v>
      </c>
      <c r="FP88" s="117">
        <v>0.41610802323187634</v>
      </c>
      <c r="FQ88" s="123">
        <v>4.7289156213142614E-2</v>
      </c>
      <c r="FR88" s="117">
        <v>0.31828592816514145</v>
      </c>
      <c r="FS88" s="117">
        <v>0.22899753717257948</v>
      </c>
      <c r="FT88" s="117">
        <v>8.9288390992561958E-2</v>
      </c>
      <c r="FU88" s="122">
        <v>8.7660109421656349E-2</v>
      </c>
      <c r="FV88" s="117">
        <v>4.6669004146392509E-2</v>
      </c>
      <c r="FW88" s="123">
        <v>4.0991105275263826E-2</v>
      </c>
      <c r="FX88" s="117">
        <v>2.6819982409755999E-2</v>
      </c>
      <c r="FY88" s="117">
        <v>8.4538812422300536E-3</v>
      </c>
      <c r="FZ88" s="123">
        <v>1.8366101167525944E-2</v>
      </c>
      <c r="GA88" s="117"/>
      <c r="GB88" s="117"/>
      <c r="GC88" s="199"/>
      <c r="GD88" s="194"/>
      <c r="GE88" s="194"/>
      <c r="GF88" s="194"/>
      <c r="GG88" s="194"/>
      <c r="GH88" s="194"/>
      <c r="GI88" s="194"/>
      <c r="GJ88" s="200"/>
      <c r="GK88" s="4">
        <v>1976</v>
      </c>
      <c r="GL88" s="152"/>
      <c r="GM88" s="120"/>
      <c r="GN88" s="120"/>
      <c r="GO88" s="120"/>
      <c r="GP88" s="121"/>
      <c r="GQ88" s="74"/>
      <c r="GR88" s="74"/>
      <c r="GS88" s="74"/>
      <c r="GT88" s="74"/>
      <c r="GU88" s="74"/>
      <c r="GZ88" s="74"/>
      <c r="HA88" s="74"/>
      <c r="HB88" s="74"/>
      <c r="HC88" s="74"/>
      <c r="HH88" s="192"/>
      <c r="HI88" s="32"/>
      <c r="HJ88" s="32"/>
      <c r="HK88" s="226"/>
      <c r="IE88" s="73"/>
      <c r="IF88" s="74"/>
      <c r="IG88" s="74"/>
      <c r="IH88" s="74"/>
      <c r="II88" s="75"/>
      <c r="IJ88" s="73"/>
      <c r="IK88" s="74"/>
      <c r="IL88" s="74"/>
      <c r="IM88" s="74"/>
      <c r="IN88" s="74"/>
      <c r="IO88" s="75"/>
      <c r="IP88" s="73"/>
      <c r="IQ88" s="74"/>
      <c r="IR88" s="74"/>
      <c r="IS88" s="74"/>
      <c r="IT88" s="74"/>
      <c r="IU88" s="75"/>
      <c r="IW88">
        <v>1980</v>
      </c>
      <c r="IX88" s="63">
        <v>0.68987560272216797</v>
      </c>
      <c r="IY88" s="63">
        <v>0.52732033535154887</v>
      </c>
      <c r="IZ88" s="14">
        <v>0.30988854169845581</v>
      </c>
      <c r="JA88" s="13">
        <v>0.27541106939315796</v>
      </c>
      <c r="JB88" s="13">
        <v>0.29803615808486938</v>
      </c>
      <c r="JC88" s="13">
        <v>0.17362455408484012</v>
      </c>
      <c r="JD88" s="13">
        <v>8.5314609110355377E-2</v>
      </c>
      <c r="JE88" s="13">
        <v>5.8803874999284744E-2</v>
      </c>
    </row>
    <row r="89" spans="1:265">
      <c r="A89" s="4">
        <v>1977</v>
      </c>
      <c r="B89" s="5">
        <v>223.77345380336305</v>
      </c>
      <c r="C89" s="5">
        <v>33.870348541209871</v>
      </c>
      <c r="D89" s="57">
        <f t="shared" si="11"/>
        <v>0.15135999362539598</v>
      </c>
      <c r="E89" s="12">
        <v>9.0597945283776488E-2</v>
      </c>
      <c r="F89" s="12">
        <v>1.5491965046695234E-2</v>
      </c>
      <c r="G89" s="12">
        <v>5.3831582726770379E-3</v>
      </c>
      <c r="H89" s="12">
        <v>3.9886689234459011E-2</v>
      </c>
      <c r="I89" s="12">
        <v>6.1557793231830507E-3</v>
      </c>
      <c r="J89" s="57">
        <v>3.3730909911275961E-2</v>
      </c>
      <c r="K89" s="58">
        <f t="shared" si="12"/>
        <v>2.3578778821087276E-7</v>
      </c>
      <c r="L89">
        <v>1977</v>
      </c>
      <c r="M89" s="55">
        <v>166.40298535031846</v>
      </c>
      <c r="N89" s="55">
        <v>43.278899999999993</v>
      </c>
      <c r="O89" s="55">
        <v>12.579385350318473</v>
      </c>
      <c r="P89" s="1">
        <f t="shared" si="20"/>
        <v>106.09511671834424</v>
      </c>
      <c r="Q89" s="14">
        <f t="shared" si="14"/>
        <v>0.1021683557244467</v>
      </c>
      <c r="R89" s="1">
        <f>0</f>
        <v>0</v>
      </c>
      <c r="S89" s="1">
        <f t="shared" si="21"/>
        <v>106.09511671834424</v>
      </c>
      <c r="T89" s="1">
        <f t="shared" si="15"/>
        <v>0</v>
      </c>
      <c r="U89" s="1">
        <f t="shared" si="22"/>
        <v>106.09511671834424</v>
      </c>
      <c r="V89" s="56">
        <f t="shared" si="23"/>
        <v>0.6375794069739098</v>
      </c>
      <c r="W89" s="18">
        <f t="shared" si="16"/>
        <v>7.559591147860617E-2</v>
      </c>
      <c r="X89" s="18">
        <f t="shared" si="17"/>
        <v>0.26008487713659378</v>
      </c>
      <c r="Y89" s="54">
        <f t="shared" si="24"/>
        <v>2.6739804410890244E-2</v>
      </c>
      <c r="Z89" s="13">
        <f t="shared" si="18"/>
        <v>1</v>
      </c>
      <c r="AA89" s="4">
        <v>1977</v>
      </c>
      <c r="AB89" s="13">
        <v>0.11528342962265015</v>
      </c>
      <c r="AC89" s="13">
        <v>0.52508360147476196</v>
      </c>
      <c r="AD89" s="13">
        <v>0.36095777153968811</v>
      </c>
      <c r="AE89" s="13">
        <v>9.4520747661590576E-2</v>
      </c>
      <c r="AF89" s="23">
        <v>0.198163241147995</v>
      </c>
      <c r="AG89" s="23">
        <v>0.48158034682273865</v>
      </c>
      <c r="AH89" s="23">
        <v>0.32171562314033508</v>
      </c>
      <c r="AI89" s="23">
        <v>8.1650666892528534E-2</v>
      </c>
      <c r="AJ89" s="23">
        <v>0.135846346616745</v>
      </c>
      <c r="AK89" s="23">
        <v>0.49968144297599792</v>
      </c>
      <c r="AL89" s="23">
        <v>0.3644770085811615</v>
      </c>
      <c r="AM89" s="23">
        <v>0.10144522786140442</v>
      </c>
      <c r="AN89" s="23">
        <v>2.9934395104646683E-2</v>
      </c>
      <c r="AO89" s="13">
        <v>0.22009699046611786</v>
      </c>
      <c r="AP89" s="13">
        <v>0.46570879220962524</v>
      </c>
      <c r="AQ89" s="13">
        <v>0.31419423222541809</v>
      </c>
      <c r="AR89" s="13">
        <v>8.6084209382534027E-2</v>
      </c>
      <c r="AS89" s="13">
        <f t="shared" si="13"/>
        <v>0.22811002284288406</v>
      </c>
      <c r="AT89" s="13">
        <v>2.8299065306782722E-2</v>
      </c>
      <c r="AU89" s="215">
        <v>24212.251114715353</v>
      </c>
      <c r="AV89" s="171">
        <v>0.19182248527354795</v>
      </c>
      <c r="AW89" s="171">
        <v>0.45898287218255218</v>
      </c>
      <c r="AX89" s="171">
        <v>0.34919464254389992</v>
      </c>
      <c r="AY89" s="171">
        <v>0.10717405188380619</v>
      </c>
      <c r="AZ89" s="171">
        <f t="shared" si="9"/>
        <v>0.24202059066009374</v>
      </c>
      <c r="BA89" s="216">
        <v>39744.377179325267</v>
      </c>
      <c r="BB89" s="215">
        <f>DataFigures!BA89*$BF$26</f>
        <v>32544.762742044855</v>
      </c>
      <c r="BC89" s="171">
        <f t="shared" si="10"/>
        <v>0.74396766406397363</v>
      </c>
      <c r="BD89" s="115"/>
      <c r="BI89" s="74"/>
      <c r="BJ89" s="4">
        <v>1977</v>
      </c>
      <c r="BK89" s="36">
        <v>9.200452477671206E-4</v>
      </c>
      <c r="BL89" s="36">
        <v>4.759017750620842E-2</v>
      </c>
      <c r="BM89" s="36">
        <v>0.25906366109848022</v>
      </c>
      <c r="BN89" s="36">
        <v>0.69334614276885986</v>
      </c>
      <c r="BO89" s="36">
        <v>0.30582967400550842</v>
      </c>
      <c r="BP89" s="36">
        <v>0.12832567095756531</v>
      </c>
      <c r="BQ89" s="36" t="e">
        <v>#REF!</v>
      </c>
      <c r="BR89" s="36" t="e">
        <v>#REF!</v>
      </c>
      <c r="BS89" s="37">
        <f t="shared" si="25"/>
        <v>0.38751646876335144</v>
      </c>
      <c r="BT89" s="41">
        <v>1.1854390613734722E-3</v>
      </c>
      <c r="BU89" s="41">
        <v>0.22331243753433228</v>
      </c>
      <c r="BV89" s="41">
        <v>0.49382606148719788</v>
      </c>
      <c r="BW89" s="41">
        <v>0.28286150097846985</v>
      </c>
      <c r="BX89" s="41">
        <v>6.1379671096801758E-2</v>
      </c>
      <c r="BY89" s="41">
        <v>1.3641448691487312E-2</v>
      </c>
      <c r="BZ89" s="36">
        <f t="shared" si="27"/>
        <v>0.22148182988166809</v>
      </c>
      <c r="CA89" s="41">
        <v>0</v>
      </c>
      <c r="CB89" s="36">
        <v>0.1070515364408493</v>
      </c>
      <c r="CC89" s="36">
        <v>0.53804183006286621</v>
      </c>
      <c r="CD89" s="36">
        <v>0.35490661859512329</v>
      </c>
      <c r="CE89" s="36">
        <v>8.503066748380661E-2</v>
      </c>
      <c r="CF89" s="36">
        <v>1.9141482189297676E-2</v>
      </c>
      <c r="CG89" s="37">
        <f t="shared" si="28"/>
        <v>0.26987595111131668</v>
      </c>
      <c r="CH89" s="36"/>
      <c r="DF89" s="139">
        <v>0.2206346606493384</v>
      </c>
      <c r="DG89" s="140">
        <v>0.19715863016882212</v>
      </c>
      <c r="DH89" s="140">
        <v>2.3476030480516268E-2</v>
      </c>
      <c r="DI89" s="140">
        <v>0.18394707830157131</v>
      </c>
      <c r="DJ89" s="140">
        <v>2.0374956265932779E-2</v>
      </c>
      <c r="DK89" s="140">
        <v>4.9125233271879324E-3</v>
      </c>
      <c r="DL89" s="140">
        <v>1.1400103066573335E-2</v>
      </c>
      <c r="DM89" s="141">
        <f t="shared" si="29"/>
        <v>1.6312626393761267E-2</v>
      </c>
      <c r="DN89" s="133">
        <v>0.46431596924292362</v>
      </c>
      <c r="DO89" s="133">
        <v>0.41739624635182027</v>
      </c>
      <c r="DP89" s="133">
        <v>4.6919722891103341E-2</v>
      </c>
      <c r="DQ89" s="133">
        <v>0.39086988568305969</v>
      </c>
      <c r="DR89" s="133">
        <v>4.039614579455332E-2</v>
      </c>
      <c r="DS89" s="133">
        <v>8.1512836646097896E-3</v>
      </c>
      <c r="DT89" s="133">
        <v>2.4898648166297596E-2</v>
      </c>
      <c r="DU89" s="133">
        <f t="shared" si="30"/>
        <v>3.3049931830907389E-2</v>
      </c>
      <c r="DV89" s="145">
        <f t="shared" si="31"/>
        <v>0.40252921287862198</v>
      </c>
      <c r="DW89" s="146">
        <f t="shared" si="32"/>
        <v>0.27123262503341433</v>
      </c>
      <c r="DX89" s="146">
        <f t="shared" si="33"/>
        <v>0.13129658784520759</v>
      </c>
      <c r="DY89" s="146">
        <f t="shared" si="34"/>
        <v>0.21308337990194559</v>
      </c>
      <c r="DZ89" s="146">
        <f t="shared" si="35"/>
        <v>8.627133032390577E-2</v>
      </c>
      <c r="EA89" s="146">
        <f t="shared" si="36"/>
        <v>6.3785205018714822E-3</v>
      </c>
      <c r="EB89" s="146">
        <f t="shared" si="37"/>
        <v>9.6795975684174113E-2</v>
      </c>
      <c r="EC89" s="147">
        <f t="shared" si="38"/>
        <v>0.1031744961860456</v>
      </c>
      <c r="ED89" s="133">
        <v>0.31505173271085618</v>
      </c>
      <c r="EE89" s="133">
        <v>0.22537386753570998</v>
      </c>
      <c r="EF89" s="133">
        <v>8.9677865175146199E-2</v>
      </c>
      <c r="EG89" s="133">
        <v>0.18253518687561154</v>
      </c>
      <c r="EH89" s="133">
        <v>6.3772531280320954E-2</v>
      </c>
      <c r="EI89" s="133">
        <v>5.2389707818651663E-3</v>
      </c>
      <c r="EJ89" s="133">
        <v>6.3505037657370283E-2</v>
      </c>
      <c r="EK89" s="133">
        <f t="shared" si="39"/>
        <v>6.8744008439235449E-2</v>
      </c>
      <c r="EL89" s="139">
        <v>8.747748016776577E-2</v>
      </c>
      <c r="EM89" s="140">
        <v>4.5858757497704364E-2</v>
      </c>
      <c r="EN89" s="140">
        <v>4.1618722670061392E-2</v>
      </c>
      <c r="EO89" s="140">
        <v>3.0548193026334047E-2</v>
      </c>
      <c r="EP89" s="140">
        <v>2.249879904358482E-2</v>
      </c>
      <c r="EQ89" s="140">
        <v>1.1395497200063162E-3</v>
      </c>
      <c r="ER89" s="140">
        <v>3.3290938026803829E-2</v>
      </c>
      <c r="ES89" s="141">
        <f t="shared" si="40"/>
        <v>3.4430487746810144E-2</v>
      </c>
      <c r="ET89" s="139">
        <v>2.7640797514048458E-2</v>
      </c>
      <c r="EU89" s="140">
        <v>8.5655747363767697E-3</v>
      </c>
      <c r="EV89" s="140">
        <v>1.907522277767169E-2</v>
      </c>
      <c r="EW89" s="140">
        <v>5.0461399368941784E-3</v>
      </c>
      <c r="EX89" s="140">
        <v>5.1183802343794547E-3</v>
      </c>
      <c r="EY89" s="140">
        <v>2.2714987973090943E-4</v>
      </c>
      <c r="EZ89" s="140">
        <v>1.7249127186139614E-2</v>
      </c>
      <c r="FA89" s="141">
        <f t="shared" si="41"/>
        <v>1.7476277065870523E-2</v>
      </c>
      <c r="FB89" s="139">
        <v>5.9836681932210922E-2</v>
      </c>
      <c r="FC89" s="140">
        <v>3.7293184548616409E-2</v>
      </c>
      <c r="FD89" s="140">
        <v>2.2543499246239662E-2</v>
      </c>
      <c r="FE89" s="140">
        <v>2.5502052158117294E-2</v>
      </c>
      <c r="FF89" s="140">
        <v>1.7380418255925179E-2</v>
      </c>
      <c r="FG89" s="140">
        <v>9.123998461291194E-4</v>
      </c>
      <c r="FH89" s="140">
        <v>1.6041811555624008E-2</v>
      </c>
      <c r="FI89" s="141">
        <f t="shared" si="42"/>
        <v>1.6954211401753128E-2</v>
      </c>
      <c r="FJ89" s="4"/>
      <c r="FK89" s="32">
        <v>1977</v>
      </c>
      <c r="FL89" s="122">
        <v>0.2206346606493384</v>
      </c>
      <c r="FM89" s="117">
        <v>0.19715863016882212</v>
      </c>
      <c r="FN89" s="117">
        <v>2.3476030480516268E-2</v>
      </c>
      <c r="FO89" s="122">
        <v>0.46431596924292362</v>
      </c>
      <c r="FP89" s="117">
        <v>0.41739624635182027</v>
      </c>
      <c r="FQ89" s="123">
        <v>4.6919722891103341E-2</v>
      </c>
      <c r="FR89" s="117">
        <v>0.31505173271085618</v>
      </c>
      <c r="FS89" s="117">
        <v>0.22537386753570998</v>
      </c>
      <c r="FT89" s="117">
        <v>8.9677865175146199E-2</v>
      </c>
      <c r="FU89" s="122">
        <v>8.747748016776577E-2</v>
      </c>
      <c r="FV89" s="117">
        <v>4.5858757497704364E-2</v>
      </c>
      <c r="FW89" s="123">
        <v>4.1618722670061392E-2</v>
      </c>
      <c r="FX89" s="117">
        <v>2.7640797514048458E-2</v>
      </c>
      <c r="FY89" s="117">
        <v>8.5655747363767697E-3</v>
      </c>
      <c r="FZ89" s="123">
        <v>1.907522277767169E-2</v>
      </c>
      <c r="GA89" s="117"/>
      <c r="GB89" s="117"/>
      <c r="GC89" s="199"/>
      <c r="GD89" s="194"/>
      <c r="GE89" s="194"/>
      <c r="GF89" s="194"/>
      <c r="GG89" s="194"/>
      <c r="GH89" s="194"/>
      <c r="GI89" s="194"/>
      <c r="GJ89" s="200"/>
      <c r="GK89" s="4">
        <v>1977</v>
      </c>
      <c r="GL89" s="152"/>
      <c r="GM89" s="120"/>
      <c r="GN89" s="120"/>
      <c r="GO89" s="120"/>
      <c r="GP89" s="121"/>
      <c r="GQ89" s="74"/>
      <c r="GR89" s="74"/>
      <c r="GS89" s="74"/>
      <c r="GT89" s="74"/>
      <c r="GU89" s="74"/>
      <c r="GZ89" s="74"/>
      <c r="HA89" s="74"/>
      <c r="HB89" s="74"/>
      <c r="HC89" s="74"/>
      <c r="HH89" s="192"/>
      <c r="HI89" s="32"/>
      <c r="HJ89" s="32"/>
      <c r="HK89" s="226"/>
      <c r="IE89" s="73"/>
      <c r="IF89" s="74"/>
      <c r="IG89" s="74"/>
      <c r="IH89" s="74"/>
      <c r="II89" s="75"/>
      <c r="IJ89" s="73"/>
      <c r="IK89" s="74"/>
      <c r="IL89" s="74"/>
      <c r="IM89" s="74"/>
      <c r="IN89" s="74"/>
      <c r="IO89" s="75"/>
      <c r="IP89" s="73"/>
      <c r="IQ89" s="74"/>
      <c r="IR89" s="74"/>
      <c r="IS89" s="74"/>
      <c r="IT89" s="74"/>
      <c r="IU89" s="75"/>
      <c r="IW89">
        <v>1981</v>
      </c>
      <c r="IX89" s="63">
        <v>0.67953246831893921</v>
      </c>
      <c r="IY89" s="63">
        <v>0.52092818190356294</v>
      </c>
      <c r="IZ89" s="14">
        <v>0.30689170956611633</v>
      </c>
      <c r="JA89" s="13">
        <v>0.27507355809211731</v>
      </c>
      <c r="JB89" s="13">
        <v>0.29182758927345276</v>
      </c>
      <c r="JC89" s="13">
        <v>0.16854659542625214</v>
      </c>
      <c r="JD89" s="13">
        <v>8.4542952477931976E-2</v>
      </c>
      <c r="JE89" s="13">
        <v>5.7387910783290863E-2</v>
      </c>
    </row>
    <row r="90" spans="1:265">
      <c r="A90" s="4">
        <v>1978</v>
      </c>
      <c r="B90" s="5">
        <v>253.1299620143574</v>
      </c>
      <c r="C90" s="5">
        <v>37.606456314357388</v>
      </c>
      <c r="D90" s="57">
        <f t="shared" si="11"/>
        <v>0.14856580396525468</v>
      </c>
      <c r="E90" s="12">
        <v>9.2763420394275264E-2</v>
      </c>
      <c r="F90" s="12">
        <v>1.1934938457097805E-2</v>
      </c>
      <c r="G90" s="12">
        <v>3.2949685777334454E-3</v>
      </c>
      <c r="H90" s="12">
        <v>4.057266527260301E-2</v>
      </c>
      <c r="I90" s="12">
        <v>6.2386925176025924E-3</v>
      </c>
      <c r="J90" s="57">
        <v>3.4333972755000414E-2</v>
      </c>
      <c r="K90" s="58">
        <f t="shared" si="12"/>
        <v>-1.88736454846683E-7</v>
      </c>
      <c r="L90">
        <v>1978</v>
      </c>
      <c r="M90" s="55">
        <v>188.29467608662412</v>
      </c>
      <c r="N90" s="55">
        <v>49.115700000000004</v>
      </c>
      <c r="O90" s="55">
        <v>14.347176086624147</v>
      </c>
      <c r="P90" s="1">
        <f t="shared" si="20"/>
        <v>119.80714037996397</v>
      </c>
      <c r="Q90" s="14">
        <f t="shared" si="14"/>
        <v>0.10308436295503823</v>
      </c>
      <c r="R90" s="1">
        <f>0</f>
        <v>0</v>
      </c>
      <c r="S90" s="1">
        <f t="shared" si="21"/>
        <v>119.80714037996397</v>
      </c>
      <c r="T90" s="1">
        <f t="shared" si="15"/>
        <v>0</v>
      </c>
      <c r="U90" s="1">
        <f t="shared" si="22"/>
        <v>119.80714037996397</v>
      </c>
      <c r="V90" s="56">
        <f t="shared" si="23"/>
        <v>0.63627470977908707</v>
      </c>
      <c r="W90" s="18">
        <f t="shared" si="16"/>
        <v>7.6195335868252556E-2</v>
      </c>
      <c r="X90" s="18">
        <f t="shared" si="17"/>
        <v>0.26084486837750287</v>
      </c>
      <c r="Y90" s="54">
        <f t="shared" si="24"/>
        <v>2.6685085975157508E-2</v>
      </c>
      <c r="Z90" s="13">
        <f t="shared" si="18"/>
        <v>1</v>
      </c>
      <c r="AA90" s="4">
        <v>1978</v>
      </c>
      <c r="AB90" s="13">
        <v>0.12017227709293365</v>
      </c>
      <c r="AC90" s="13">
        <v>0.52482086420059204</v>
      </c>
      <c r="AD90" s="13">
        <v>0.35953730344772339</v>
      </c>
      <c r="AE90" s="13">
        <v>9.4657368957996368E-2</v>
      </c>
      <c r="AF90" s="23">
        <v>0.20508614182472229</v>
      </c>
      <c r="AG90" s="23">
        <v>0.48100271821022034</v>
      </c>
      <c r="AH90" s="23">
        <v>0.31847080588340759</v>
      </c>
      <c r="AI90" s="23">
        <v>8.1228762865066528E-2</v>
      </c>
      <c r="AJ90" s="23">
        <v>0.13977956771850586</v>
      </c>
      <c r="AK90" s="23">
        <v>0.50016963481903076</v>
      </c>
      <c r="AL90" s="23">
        <v>0.36005222797393799</v>
      </c>
      <c r="AM90" s="23">
        <v>9.9476896226406097E-2</v>
      </c>
      <c r="AN90" s="23">
        <v>2.9405362904071808E-2</v>
      </c>
      <c r="AO90" s="13">
        <v>0.22374218702316284</v>
      </c>
      <c r="AP90" s="13">
        <v>0.464863121509552</v>
      </c>
      <c r="AQ90" s="13">
        <v>0.31139469146728516</v>
      </c>
      <c r="AR90" s="13">
        <v>8.6515016853809357E-2</v>
      </c>
      <c r="AS90" s="13">
        <f t="shared" si="13"/>
        <v>0.2248796746134758</v>
      </c>
      <c r="AT90" s="13">
        <v>2.8615012764930725E-2</v>
      </c>
      <c r="AU90" s="215">
        <v>24937.37230907127</v>
      </c>
      <c r="AV90" s="171">
        <v>0.1916443447633257</v>
      </c>
      <c r="AW90" s="171">
        <v>0.45867813061039225</v>
      </c>
      <c r="AX90" s="171">
        <v>0.34967752462628188</v>
      </c>
      <c r="AY90" s="171">
        <v>0.10813670557811601</v>
      </c>
      <c r="AZ90" s="171">
        <f t="shared" ref="AZ90:AZ125" si="43">AX90-AY90</f>
        <v>0.24154081904816588</v>
      </c>
      <c r="BA90" s="216">
        <v>41159.492949354659</v>
      </c>
      <c r="BB90" s="215">
        <f>DataFigures!BA90*$BF$26</f>
        <v>33703.533120564964</v>
      </c>
      <c r="BC90" s="171">
        <f t="shared" ref="BC90:BC126" si="44">AU90/BB90</f>
        <v>0.73990380236590614</v>
      </c>
      <c r="BD90" s="115"/>
      <c r="BI90" s="74"/>
      <c r="BJ90" s="4">
        <v>1978</v>
      </c>
      <c r="BK90" s="36">
        <v>9.0245355386286974E-4</v>
      </c>
      <c r="BL90" s="36">
        <v>5.1615092903375626E-2</v>
      </c>
      <c r="BM90" s="36">
        <v>0.28026965260505676</v>
      </c>
      <c r="BN90" s="36">
        <v>0.66811519861221313</v>
      </c>
      <c r="BO90" s="36">
        <v>0.28639474511146545</v>
      </c>
      <c r="BP90" s="36">
        <v>0.12120299786329269</v>
      </c>
      <c r="BQ90" s="36" t="e">
        <v>#REF!</v>
      </c>
      <c r="BR90" s="36" t="e">
        <v>#REF!</v>
      </c>
      <c r="BS90" s="37">
        <f t="shared" si="25"/>
        <v>0.38172045350074768</v>
      </c>
      <c r="BT90" s="41">
        <v>1.326243975199759E-3</v>
      </c>
      <c r="BU90" s="41">
        <v>0.22667337954044342</v>
      </c>
      <c r="BV90" s="41">
        <v>0.49399030208587646</v>
      </c>
      <c r="BW90" s="41">
        <v>0.27933627367019653</v>
      </c>
      <c r="BX90" s="41">
        <v>6.0819130390882492E-2</v>
      </c>
      <c r="BY90" s="41">
        <v>1.3823281973600388E-2</v>
      </c>
      <c r="BZ90" s="36">
        <f t="shared" si="27"/>
        <v>0.21851714327931404</v>
      </c>
      <c r="CA90" s="41">
        <v>0</v>
      </c>
      <c r="CB90" s="36">
        <v>0.11020532995462418</v>
      </c>
      <c r="CC90" s="36">
        <v>0.53792226314544678</v>
      </c>
      <c r="CD90" s="36">
        <v>0.35187241435050964</v>
      </c>
      <c r="CE90" s="36">
        <v>8.4168434143066406E-2</v>
      </c>
      <c r="CF90" s="36">
        <v>1.9338905811309814E-2</v>
      </c>
      <c r="CG90" s="37">
        <f t="shared" si="28"/>
        <v>0.26770398020744324</v>
      </c>
      <c r="CH90" s="36"/>
      <c r="DF90" s="139">
        <v>0.22378468210630711</v>
      </c>
      <c r="DG90" s="140">
        <v>0.19875022359857653</v>
      </c>
      <c r="DH90" s="140">
        <v>2.5034458507730596E-2</v>
      </c>
      <c r="DI90" s="140">
        <v>0.18489673512522131</v>
      </c>
      <c r="DJ90" s="140">
        <v>2.1425688043071954E-2</v>
      </c>
      <c r="DK90" s="140">
        <v>6.862021625761331E-3</v>
      </c>
      <c r="DL90" s="140">
        <v>1.0600236385096568E-2</v>
      </c>
      <c r="DM90" s="141">
        <f t="shared" si="29"/>
        <v>1.7462258010857899E-2</v>
      </c>
      <c r="DN90" s="133">
        <v>0.46567343569264064</v>
      </c>
      <c r="DO90" s="133">
        <v>0.41620083724182133</v>
      </c>
      <c r="DP90" s="133">
        <v>4.9472598450819319E-2</v>
      </c>
      <c r="DQ90" s="133">
        <v>0.38976074010133743</v>
      </c>
      <c r="DR90" s="133">
        <v>4.0335040109920575E-2</v>
      </c>
      <c r="DS90" s="133">
        <v>1.1676137582651958E-2</v>
      </c>
      <c r="DT90" s="133">
        <v>2.3901521836540741E-2</v>
      </c>
      <c r="DU90" s="133">
        <f t="shared" si="30"/>
        <v>3.5577659419192699E-2</v>
      </c>
      <c r="DV90" s="145">
        <f t="shared" si="31"/>
        <v>0.39622145461616898</v>
      </c>
      <c r="DW90" s="146">
        <f t="shared" si="32"/>
        <v>0.26812479130724254</v>
      </c>
      <c r="DX90" s="146">
        <f t="shared" si="33"/>
        <v>0.12809666330892652</v>
      </c>
      <c r="DY90" s="146">
        <f t="shared" si="34"/>
        <v>0.21015920955687761</v>
      </c>
      <c r="DZ90" s="146">
        <f t="shared" si="35"/>
        <v>8.5909696032647184E-2</v>
      </c>
      <c r="EA90" s="146">
        <f t="shared" si="36"/>
        <v>9.0663794254028218E-3</v>
      </c>
      <c r="EB90" s="146">
        <f t="shared" si="37"/>
        <v>9.1086174439851814E-2</v>
      </c>
      <c r="EC90" s="147">
        <f t="shared" si="38"/>
        <v>0.10015255386525462</v>
      </c>
      <c r="ED90" s="133">
        <v>0.31054248912291749</v>
      </c>
      <c r="EE90" s="133">
        <v>0.22252754791990709</v>
      </c>
      <c r="EF90" s="133">
        <v>8.8014941203010441E-2</v>
      </c>
      <c r="EG90" s="133">
        <v>0.17979587474837899</v>
      </c>
      <c r="EH90" s="133">
        <v>6.3571656868890117E-2</v>
      </c>
      <c r="EI90" s="133">
        <v>7.4528909379639515E-3</v>
      </c>
      <c r="EJ90" s="133">
        <v>5.9722071038085099E-2</v>
      </c>
      <c r="EK90" s="133">
        <f t="shared" si="39"/>
        <v>6.7174961976049052E-2</v>
      </c>
      <c r="EL90" s="139">
        <v>8.5678965493251519E-2</v>
      </c>
      <c r="EM90" s="140">
        <v>4.5597243387335437E-2</v>
      </c>
      <c r="EN90" s="140">
        <v>4.0081722105916082E-2</v>
      </c>
      <c r="EO90" s="140">
        <v>3.0363334808498621E-2</v>
      </c>
      <c r="EP90" s="140">
        <v>2.2338039163757067E-2</v>
      </c>
      <c r="EQ90" s="140">
        <v>1.6134884874388707E-3</v>
      </c>
      <c r="ER90" s="140">
        <v>3.1364103401766708E-2</v>
      </c>
      <c r="ES90" s="141">
        <f t="shared" si="40"/>
        <v>3.2977591889205578E-2</v>
      </c>
      <c r="ET90" s="139">
        <v>2.7173946555432198E-2</v>
      </c>
      <c r="EU90" s="140">
        <v>8.8109385860364632E-3</v>
      </c>
      <c r="EV90" s="140">
        <v>1.8363007969395734E-2</v>
      </c>
      <c r="EW90" s="140">
        <v>4.9787978641688824E-3</v>
      </c>
      <c r="EX90" s="140">
        <v>5.557357594278535E-3</v>
      </c>
      <c r="EY90" s="140">
        <v>3.0196321181234119E-4</v>
      </c>
      <c r="EZ90" s="140">
        <v>1.6335828024779318E-2</v>
      </c>
      <c r="FA90" s="141">
        <f t="shared" si="41"/>
        <v>1.6637791236591658E-2</v>
      </c>
      <c r="FB90" s="139">
        <v>5.8505017310380936E-2</v>
      </c>
      <c r="FC90" s="140">
        <v>3.6786306649446487E-2</v>
      </c>
      <c r="FD90" s="140">
        <v>2.1718714386224747E-2</v>
      </c>
      <c r="FE90" s="140">
        <v>2.5384537875652313E-2</v>
      </c>
      <c r="FF90" s="140">
        <v>1.6780681908130646E-2</v>
      </c>
      <c r="FG90" s="140">
        <v>1.3115252368152142E-3</v>
      </c>
      <c r="FH90" s="140">
        <v>1.5028275549411774E-2</v>
      </c>
      <c r="FI90" s="141">
        <f t="shared" si="42"/>
        <v>1.6339800786226988E-2</v>
      </c>
      <c r="FJ90" s="4"/>
      <c r="FK90" s="32">
        <v>1978</v>
      </c>
      <c r="FL90" s="122">
        <v>0.22378468210630711</v>
      </c>
      <c r="FM90" s="117">
        <v>0.19875022359857653</v>
      </c>
      <c r="FN90" s="117">
        <v>2.5034458507730596E-2</v>
      </c>
      <c r="FO90" s="122">
        <v>0.46567343569264064</v>
      </c>
      <c r="FP90" s="117">
        <v>0.41620083724182133</v>
      </c>
      <c r="FQ90" s="123">
        <v>4.9472598450819319E-2</v>
      </c>
      <c r="FR90" s="117">
        <v>0.31054248912291749</v>
      </c>
      <c r="FS90" s="117">
        <v>0.22252754791990709</v>
      </c>
      <c r="FT90" s="117">
        <v>8.8014941203010441E-2</v>
      </c>
      <c r="FU90" s="122">
        <v>8.5678965493251519E-2</v>
      </c>
      <c r="FV90" s="117">
        <v>4.5597243387335437E-2</v>
      </c>
      <c r="FW90" s="123">
        <v>4.0081722105916082E-2</v>
      </c>
      <c r="FX90" s="117">
        <v>2.7173946555432198E-2</v>
      </c>
      <c r="FY90" s="117">
        <v>8.8109385860364632E-3</v>
      </c>
      <c r="FZ90" s="123">
        <v>1.8363007969395734E-2</v>
      </c>
      <c r="GA90" s="117"/>
      <c r="GB90" s="117"/>
      <c r="GC90" s="199"/>
      <c r="GD90" s="194"/>
      <c r="GE90" s="194"/>
      <c r="GF90" s="194"/>
      <c r="GG90" s="194"/>
      <c r="GH90" s="194"/>
      <c r="GI90" s="194"/>
      <c r="GJ90" s="200"/>
      <c r="GK90" s="4">
        <v>1978</v>
      </c>
      <c r="GL90" s="152"/>
      <c r="GM90" s="120"/>
      <c r="GN90" s="120"/>
      <c r="GO90" s="120"/>
      <c r="GP90" s="121"/>
      <c r="GQ90" s="74"/>
      <c r="GR90" s="74"/>
      <c r="GS90" s="74"/>
      <c r="GT90" s="74"/>
      <c r="GU90" s="74"/>
      <c r="GZ90" s="74"/>
      <c r="HA90" s="74"/>
      <c r="HB90" s="74"/>
      <c r="HC90" s="74"/>
      <c r="HH90" s="192"/>
      <c r="HI90" s="32"/>
      <c r="HJ90" s="32"/>
      <c r="HK90" s="226"/>
      <c r="IE90" s="73"/>
      <c r="IF90" s="74"/>
      <c r="IG90" s="74"/>
      <c r="IH90" s="74"/>
      <c r="II90" s="75"/>
      <c r="IJ90" s="73"/>
      <c r="IK90" s="74"/>
      <c r="IL90" s="74"/>
      <c r="IM90" s="74"/>
      <c r="IN90" s="74"/>
      <c r="IO90" s="75"/>
      <c r="IP90" s="73"/>
      <c r="IQ90" s="74"/>
      <c r="IR90" s="74"/>
      <c r="IS90" s="74"/>
      <c r="IT90" s="74"/>
      <c r="IU90" s="75"/>
      <c r="IW90">
        <v>1982</v>
      </c>
      <c r="IX90" s="63">
        <v>0.67219793796539307</v>
      </c>
      <c r="IY90" s="63">
        <v>0.51575863940533218</v>
      </c>
      <c r="IZ90" s="14">
        <v>0.29945990443229675</v>
      </c>
      <c r="JA90" s="13">
        <v>0.27613425254821777</v>
      </c>
      <c r="JB90" s="13">
        <v>0.27707394957542419</v>
      </c>
      <c r="JC90" s="13">
        <v>0.16412279739600039</v>
      </c>
      <c r="JD90" s="13">
        <v>7.9034321010112762E-2</v>
      </c>
      <c r="JE90" s="13">
        <v>5.7050574570894241E-2</v>
      </c>
    </row>
    <row r="91" spans="1:265">
      <c r="A91" s="4">
        <v>1979</v>
      </c>
      <c r="B91" s="5">
        <v>287.14525789413557</v>
      </c>
      <c r="C91" s="5">
        <v>43.016640594135552</v>
      </c>
      <c r="D91" s="57">
        <f t="shared" si="11"/>
        <v>0.14980794358092756</v>
      </c>
      <c r="E91" s="12">
        <v>9.6344893048704722E-2</v>
      </c>
      <c r="F91" s="12">
        <v>1.0862731054525253E-2</v>
      </c>
      <c r="G91" s="12">
        <v>2.4798430915121913E-3</v>
      </c>
      <c r="H91" s="12">
        <v>4.0120476386185357E-2</v>
      </c>
      <c r="I91" s="12">
        <v>6.5015874324077707E-3</v>
      </c>
      <c r="J91" s="57">
        <v>3.3618888953777591E-2</v>
      </c>
      <c r="K91" s="58">
        <f t="shared" si="12"/>
        <v>0</v>
      </c>
      <c r="L91">
        <v>1979</v>
      </c>
      <c r="M91" s="55">
        <v>213.47142542011915</v>
      </c>
      <c r="N91" s="55">
        <v>57.142800000000001</v>
      </c>
      <c r="O91" s="55">
        <v>18.588725420119143</v>
      </c>
      <c r="P91" s="1">
        <f t="shared" si="20"/>
        <v>132.1956707763743</v>
      </c>
      <c r="Q91" s="14">
        <f t="shared" si="14"/>
        <v>0.11890800785949222</v>
      </c>
      <c r="R91" s="1">
        <f>0</f>
        <v>0</v>
      </c>
      <c r="S91" s="1">
        <f t="shared" si="21"/>
        <v>132.1956707763743</v>
      </c>
      <c r="T91" s="1">
        <f t="shared" si="15"/>
        <v>0</v>
      </c>
      <c r="U91" s="1">
        <f t="shared" si="22"/>
        <v>132.1956707763743</v>
      </c>
      <c r="V91" s="56">
        <f t="shared" si="23"/>
        <v>0.61926635153257004</v>
      </c>
      <c r="W91" s="18">
        <f t="shared" si="16"/>
        <v>8.707828405387695E-2</v>
      </c>
      <c r="X91" s="18">
        <f t="shared" si="17"/>
        <v>0.26768360162275112</v>
      </c>
      <c r="Y91" s="54">
        <f t="shared" si="24"/>
        <v>2.5971762790801878E-2</v>
      </c>
      <c r="Z91" s="13">
        <f t="shared" si="18"/>
        <v>1</v>
      </c>
      <c r="AA91" s="4">
        <v>1979</v>
      </c>
      <c r="AB91" s="13">
        <v>0.12332971394062042</v>
      </c>
      <c r="AC91" s="13">
        <v>0.52278131246566772</v>
      </c>
      <c r="AD91" s="13">
        <v>0.35388895869255066</v>
      </c>
      <c r="AE91" s="13">
        <v>9.3108735978603363E-2</v>
      </c>
      <c r="AF91" s="23">
        <v>0.21092630922794342</v>
      </c>
      <c r="AG91" s="23">
        <v>0.47777998447418213</v>
      </c>
      <c r="AH91" s="23">
        <v>0.31129369139671326</v>
      </c>
      <c r="AI91" s="23">
        <v>7.9166963696479797E-2</v>
      </c>
      <c r="AJ91" s="23">
        <v>0.14176896214485168</v>
      </c>
      <c r="AK91" s="23">
        <v>0.49967774748802185</v>
      </c>
      <c r="AL91" s="23">
        <v>0.35855323076248169</v>
      </c>
      <c r="AM91" s="23">
        <v>9.9861592054367065E-2</v>
      </c>
      <c r="AN91" s="23">
        <v>3.0684124678373337E-2</v>
      </c>
      <c r="AO91" s="13">
        <v>0.22385276854038239</v>
      </c>
      <c r="AP91" s="13">
        <v>0.46043896675109863</v>
      </c>
      <c r="AQ91" s="13">
        <v>0.31570827960968018</v>
      </c>
      <c r="AR91" s="13">
        <v>8.7603144347667694E-2</v>
      </c>
      <c r="AS91" s="13">
        <f t="shared" si="13"/>
        <v>0.22810513526201248</v>
      </c>
      <c r="AT91" s="13">
        <v>2.9828066006302834E-2</v>
      </c>
      <c r="AU91" s="215">
        <v>25606.210559699168</v>
      </c>
      <c r="AV91" s="171">
        <v>0.19319051504135096</v>
      </c>
      <c r="AW91" s="171">
        <v>0.45570465922355702</v>
      </c>
      <c r="AX91" s="171">
        <v>0.35110482573509194</v>
      </c>
      <c r="AY91" s="171">
        <v>0.111942395567894</v>
      </c>
      <c r="AZ91" s="171">
        <f t="shared" si="43"/>
        <v>0.23916243016719796</v>
      </c>
      <c r="BA91" s="216">
        <v>41316.539895887021</v>
      </c>
      <c r="BB91" s="215">
        <f>DataFigures!BA91*$BF$26</f>
        <v>33832.131326826879</v>
      </c>
      <c r="BC91" s="171">
        <f t="shared" si="44"/>
        <v>0.75686069885271923</v>
      </c>
      <c r="BD91" s="115"/>
      <c r="BI91" s="74"/>
      <c r="BJ91" s="4">
        <v>1979</v>
      </c>
      <c r="BK91" s="36">
        <v>9.4302411889657378E-4</v>
      </c>
      <c r="BL91" s="36">
        <v>5.1008336246013641E-2</v>
      </c>
      <c r="BM91" s="36">
        <v>0.27485302090644836</v>
      </c>
      <c r="BN91" s="36">
        <v>0.67413866519927979</v>
      </c>
      <c r="BO91" s="36">
        <v>0.29330337047576904</v>
      </c>
      <c r="BP91" s="36">
        <v>0.12824711203575134</v>
      </c>
      <c r="BQ91" s="36">
        <v>5.0765231251716614E-2</v>
      </c>
      <c r="BR91" s="36">
        <v>1.9976392388343811E-2</v>
      </c>
      <c r="BS91" s="37">
        <f t="shared" si="25"/>
        <v>0.38083529472351074</v>
      </c>
      <c r="BT91" s="41">
        <v>1.4365704264491796E-3</v>
      </c>
      <c r="BU91" s="41">
        <v>0.22962875664234161</v>
      </c>
      <c r="BV91" s="41">
        <v>0.49506849050521851</v>
      </c>
      <c r="BW91" s="41">
        <v>0.27530273795127869</v>
      </c>
      <c r="BX91" s="41">
        <v>5.9735983610153198E-2</v>
      </c>
      <c r="BY91" s="41">
        <v>1.380605436861515E-2</v>
      </c>
      <c r="BZ91" s="36">
        <f t="shared" si="27"/>
        <v>0.21556675434112549</v>
      </c>
      <c r="CA91" s="41">
        <v>0</v>
      </c>
      <c r="CB91" s="36">
        <v>0.11319904774427414</v>
      </c>
      <c r="CC91" s="36">
        <v>0.5388641357421875</v>
      </c>
      <c r="CD91" s="36">
        <v>0.34793683886528015</v>
      </c>
      <c r="CE91" s="36">
        <v>8.2523420453071594E-2</v>
      </c>
      <c r="CF91" s="36">
        <v>1.9296862185001373E-2</v>
      </c>
      <c r="CG91" s="37">
        <f t="shared" si="28"/>
        <v>0.26541341841220856</v>
      </c>
      <c r="CH91" s="36"/>
      <c r="DF91" s="139">
        <v>0.22519540941210084</v>
      </c>
      <c r="DG91" s="140">
        <v>0.2002796378111722</v>
      </c>
      <c r="DH91" s="140">
        <v>2.4915771600928633E-2</v>
      </c>
      <c r="DI91" s="140">
        <v>0.18647330556996167</v>
      </c>
      <c r="DJ91" s="140">
        <v>2.1606469600332603E-2</v>
      </c>
      <c r="DK91" s="140">
        <v>6.3049469392084077E-3</v>
      </c>
      <c r="DL91" s="140">
        <v>1.0810686186840557E-2</v>
      </c>
      <c r="DM91" s="141">
        <f t="shared" si="29"/>
        <v>1.7115633126048965E-2</v>
      </c>
      <c r="DN91" s="133">
        <v>0.46538672861086638</v>
      </c>
      <c r="DO91" s="133">
        <v>0.41529834512372715</v>
      </c>
      <c r="DP91" s="133">
        <v>5.0088383487139253E-2</v>
      </c>
      <c r="DQ91" s="133">
        <v>0.39021033048629761</v>
      </c>
      <c r="DR91" s="133">
        <v>3.8681694271564135E-2</v>
      </c>
      <c r="DS91" s="133">
        <v>1.1003789138835766E-2</v>
      </c>
      <c r="DT91" s="133">
        <v>2.5490910502835688E-2</v>
      </c>
      <c r="DU91" s="133">
        <f t="shared" si="30"/>
        <v>3.6494699641671458E-2</v>
      </c>
      <c r="DV91" s="145">
        <f t="shared" si="31"/>
        <v>0.39624139136027997</v>
      </c>
      <c r="DW91" s="146">
        <f t="shared" si="32"/>
        <v>0.26313591001998832</v>
      </c>
      <c r="DX91" s="146">
        <f t="shared" si="33"/>
        <v>0.13310548134029168</v>
      </c>
      <c r="DY91" s="146">
        <f t="shared" si="34"/>
        <v>0.20812931656837463</v>
      </c>
      <c r="DZ91" s="146">
        <f t="shared" si="35"/>
        <v>8.2118012250341779E-2</v>
      </c>
      <c r="EA91" s="146">
        <f t="shared" si="36"/>
        <v>8.4790965968135554E-3</v>
      </c>
      <c r="EB91" s="146">
        <f t="shared" si="37"/>
        <v>9.7514962117814588E-2</v>
      </c>
      <c r="EC91" s="147">
        <f t="shared" si="38"/>
        <v>0.10599405871462814</v>
      </c>
      <c r="ED91" s="133">
        <v>0.30941788172066453</v>
      </c>
      <c r="EE91" s="133">
        <v>0.2184222806026383</v>
      </c>
      <c r="EF91" s="133">
        <v>9.0995601118026265E-2</v>
      </c>
      <c r="EG91" s="133">
        <v>0.17784462124109268</v>
      </c>
      <c r="EH91" s="133">
        <v>6.0835202133334279E-2</v>
      </c>
      <c r="EI91" s="133">
        <v>6.9759657025418023E-3</v>
      </c>
      <c r="EJ91" s="133">
        <v>6.3762088329510802E-2</v>
      </c>
      <c r="EK91" s="133">
        <f t="shared" si="39"/>
        <v>7.0738054032052605E-2</v>
      </c>
      <c r="EL91" s="139">
        <v>8.6823509639615437E-2</v>
      </c>
      <c r="EM91" s="140">
        <v>4.4713629417350034E-2</v>
      </c>
      <c r="EN91" s="140">
        <v>4.2109880222265417E-2</v>
      </c>
      <c r="EO91" s="140">
        <v>3.0284695327281952E-2</v>
      </c>
      <c r="EP91" s="140">
        <v>2.1282810117007497E-2</v>
      </c>
      <c r="EQ91" s="140">
        <v>1.5031308942717533E-3</v>
      </c>
      <c r="ER91" s="140">
        <v>3.3752873788303786E-2</v>
      </c>
      <c r="ES91" s="141">
        <f t="shared" si="40"/>
        <v>3.5256004682575538E-2</v>
      </c>
      <c r="ET91" s="139">
        <v>2.8682478674872877E-2</v>
      </c>
      <c r="EU91" s="140">
        <v>8.8866824731043161E-3</v>
      </c>
      <c r="EV91" s="140">
        <v>1.9795796201768561E-2</v>
      </c>
      <c r="EW91" s="140">
        <v>4.9375342205166817E-3</v>
      </c>
      <c r="EX91" s="140">
        <v>5.7591796767056938E-3</v>
      </c>
      <c r="EY91" s="140">
        <v>2.6288761278479123E-4</v>
      </c>
      <c r="EZ91" s="140">
        <v>1.7722876846275184E-2</v>
      </c>
      <c r="FA91" s="141">
        <f t="shared" si="41"/>
        <v>1.7985764459059975E-2</v>
      </c>
      <c r="FB91" s="139">
        <v>5.8141030371189117E-2</v>
      </c>
      <c r="FC91" s="140">
        <v>3.5826947540044785E-2</v>
      </c>
      <c r="FD91" s="140">
        <v>2.2314084693789482E-2</v>
      </c>
      <c r="FE91" s="140">
        <v>2.5347162038087845E-2</v>
      </c>
      <c r="FF91" s="140">
        <v>1.5523630194365978E-2</v>
      </c>
      <c r="FG91" s="140">
        <v>1.2402433203533292E-3</v>
      </c>
      <c r="FH91" s="140">
        <v>1.6029996797442436E-2</v>
      </c>
      <c r="FI91" s="141">
        <f t="shared" si="42"/>
        <v>1.7270240117795765E-2</v>
      </c>
      <c r="FJ91" s="4"/>
      <c r="FK91" s="32">
        <v>1979</v>
      </c>
      <c r="FL91" s="122">
        <v>0.22519540941210084</v>
      </c>
      <c r="FM91" s="117">
        <v>0.2002796378111722</v>
      </c>
      <c r="FN91" s="117">
        <v>2.4915771600928633E-2</v>
      </c>
      <c r="FO91" s="122">
        <v>0.46538672861086638</v>
      </c>
      <c r="FP91" s="117">
        <v>0.41529834512372715</v>
      </c>
      <c r="FQ91" s="123">
        <v>5.0088383487139253E-2</v>
      </c>
      <c r="FR91" s="117">
        <v>0.30941788172066453</v>
      </c>
      <c r="FS91" s="117">
        <v>0.2184222806026383</v>
      </c>
      <c r="FT91" s="117">
        <v>9.0995601118026265E-2</v>
      </c>
      <c r="FU91" s="122">
        <v>8.6823509639615437E-2</v>
      </c>
      <c r="FV91" s="117">
        <v>4.4713629417350034E-2</v>
      </c>
      <c r="FW91" s="123">
        <v>4.2109880222265417E-2</v>
      </c>
      <c r="FX91" s="117">
        <v>2.8682478674872877E-2</v>
      </c>
      <c r="FY91" s="117">
        <v>8.8866824731043161E-3</v>
      </c>
      <c r="FZ91" s="123">
        <v>1.9795796201768561E-2</v>
      </c>
      <c r="GA91" s="117"/>
      <c r="GB91" s="117"/>
      <c r="GC91" s="199">
        <v>2.5793099403381348</v>
      </c>
      <c r="GD91" s="194">
        <v>1.7835853099822998</v>
      </c>
      <c r="GE91" s="194">
        <v>2.6165063381195068</v>
      </c>
      <c r="GF91" s="194">
        <v>3.3838236331939697</v>
      </c>
      <c r="GG91" s="194">
        <v>3.2436234951019287</v>
      </c>
      <c r="GH91" s="194">
        <v>2.639808177947998</v>
      </c>
      <c r="GI91" s="194">
        <v>2.1194610595703125</v>
      </c>
      <c r="GJ91" s="200">
        <v>1.9317342042922974</v>
      </c>
      <c r="GK91" s="4">
        <v>1979</v>
      </c>
      <c r="GL91" s="211">
        <f>1-GM91</f>
        <v>0.68093150854110718</v>
      </c>
      <c r="GM91" s="120">
        <v>0.31906849145889282</v>
      </c>
      <c r="GN91" s="120">
        <v>0.1680670827627182</v>
      </c>
      <c r="GO91" s="120">
        <v>7.3407739400863647E-2</v>
      </c>
      <c r="GP91" s="121">
        <v>7.7245920896530151E-2</v>
      </c>
      <c r="GQ91" s="74"/>
      <c r="GR91" s="74"/>
      <c r="GS91" s="74"/>
      <c r="GT91" s="74"/>
      <c r="GU91" s="74"/>
      <c r="GZ91" s="74"/>
      <c r="HA91" s="74"/>
      <c r="HB91" s="74"/>
      <c r="HC91" s="74"/>
      <c r="HH91" s="193">
        <v>0.49514663219451904</v>
      </c>
      <c r="HI91" s="194">
        <v>0.51280069150974683</v>
      </c>
      <c r="HJ91" s="224">
        <f>HH91*HI91</f>
        <v>0.25391153538807165</v>
      </c>
      <c r="HK91" s="195">
        <v>0.93424092233181</v>
      </c>
      <c r="IE91" s="73">
        <v>0.21915707020173111</v>
      </c>
      <c r="IF91" s="74">
        <v>0.50332134675210283</v>
      </c>
      <c r="IG91" s="74">
        <v>0.27752155065536499</v>
      </c>
      <c r="IH91" s="74">
        <v>7.3236480355262756E-2</v>
      </c>
      <c r="II91" s="75">
        <v>5.1537904888391495E-2</v>
      </c>
      <c r="IJ91" s="73">
        <v>0.23914385940905425</v>
      </c>
      <c r="IK91" s="74">
        <v>0.45543322934430713</v>
      </c>
      <c r="IL91" s="74">
        <v>0.30542290210723877</v>
      </c>
      <c r="IM91" s="74">
        <v>8.3008691668510437E-2</v>
      </c>
      <c r="IN91" s="74">
        <v>5.6145992130041122E-2</v>
      </c>
      <c r="IO91" s="75">
        <v>2.4606505408883095E-2</v>
      </c>
      <c r="IP91" s="73">
        <v>0.2169055716799218</v>
      </c>
      <c r="IQ91" s="74">
        <v>0.45280971506533757</v>
      </c>
      <c r="IR91" s="74">
        <v>0.33028474450111389</v>
      </c>
      <c r="IS91" s="74">
        <v>9.8039388656616211E-2</v>
      </c>
      <c r="IT91" s="74">
        <v>6.898219883441925E-2</v>
      </c>
      <c r="IU91" s="75">
        <v>3.5768363624811172E-2</v>
      </c>
      <c r="IW91">
        <v>1983</v>
      </c>
      <c r="IX91" s="63">
        <v>0.66271847486495972</v>
      </c>
      <c r="IY91" s="63">
        <v>0.51512013682962099</v>
      </c>
      <c r="IZ91" s="14">
        <v>0.30169790983200073</v>
      </c>
      <c r="JA91" s="13">
        <v>0.27694615721702576</v>
      </c>
      <c r="JB91" s="13">
        <v>0.26687115430831909</v>
      </c>
      <c r="JC91" s="13">
        <v>0.1624273108821655</v>
      </c>
      <c r="JD91" s="13">
        <v>7.7650696039199829E-2</v>
      </c>
      <c r="JE91" s="13">
        <v>5.6681852787733078E-2</v>
      </c>
    </row>
    <row r="92" spans="1:265">
      <c r="A92" s="4">
        <v>1980</v>
      </c>
      <c r="B92" s="5">
        <v>325.66458408585783</v>
      </c>
      <c r="C92" s="5">
        <v>46.36421668585777</v>
      </c>
      <c r="D92" s="57">
        <f t="shared" si="11"/>
        <v>0.14236800361943674</v>
      </c>
      <c r="E92" s="12">
        <v>9.7552086153549808E-2</v>
      </c>
      <c r="F92" s="12">
        <v>1.0088296573199745E-2</v>
      </c>
      <c r="G92" s="12">
        <v>-4.9682965141045678E-4</v>
      </c>
      <c r="H92" s="12">
        <v>3.5224450544097667E-2</v>
      </c>
      <c r="I92" s="12">
        <v>7.2897088477208239E-3</v>
      </c>
      <c r="J92" s="57">
        <v>2.7934741696376841E-2</v>
      </c>
      <c r="K92" s="58">
        <f t="shared" si="12"/>
        <v>0</v>
      </c>
      <c r="L92">
        <v>1980</v>
      </c>
      <c r="M92" s="55">
        <v>245.06346780155403</v>
      </c>
      <c r="N92" s="55">
        <v>65.050700000000006</v>
      </c>
      <c r="O92" s="55">
        <v>22.501867801554027</v>
      </c>
      <c r="P92" s="1">
        <f t="shared" si="20"/>
        <v>151.1708595700332</v>
      </c>
      <c r="Q92" s="14">
        <f t="shared" si="14"/>
        <v>0.12500151003933274</v>
      </c>
      <c r="R92" s="1">
        <f>0</f>
        <v>0</v>
      </c>
      <c r="S92" s="1">
        <f t="shared" si="21"/>
        <v>151.1708595700332</v>
      </c>
      <c r="T92" s="1">
        <f t="shared" si="15"/>
        <v>0</v>
      </c>
      <c r="U92" s="1">
        <f t="shared" si="22"/>
        <v>151.1708595700332</v>
      </c>
      <c r="V92" s="56">
        <f t="shared" si="23"/>
        <v>0.61686411657427209</v>
      </c>
      <c r="W92" s="18">
        <f t="shared" si="16"/>
        <v>9.1820572047790705E-2</v>
      </c>
      <c r="X92" s="18">
        <f t="shared" si="17"/>
        <v>0.26544429728169994</v>
      </c>
      <c r="Y92" s="54">
        <f t="shared" si="24"/>
        <v>2.5871014096237266E-2</v>
      </c>
      <c r="Z92" s="13">
        <f t="shared" si="18"/>
        <v>1</v>
      </c>
      <c r="AA92" s="4">
        <v>1980</v>
      </c>
      <c r="AB92" s="13">
        <v>0.12322695553302765</v>
      </c>
      <c r="AC92" s="13">
        <v>0.5270768404006958</v>
      </c>
      <c r="AD92" s="13">
        <v>0.35468578338623047</v>
      </c>
      <c r="AE92" s="13">
        <v>9.1321393847465515E-2</v>
      </c>
      <c r="AF92" s="23">
        <v>0.21132692694664001</v>
      </c>
      <c r="AG92" s="23">
        <v>0.48180094361305237</v>
      </c>
      <c r="AH92" s="23">
        <v>0.31195259094238281</v>
      </c>
      <c r="AI92" s="23">
        <v>7.716456800699234E-2</v>
      </c>
      <c r="AJ92" s="23">
        <v>0.1401691734790802</v>
      </c>
      <c r="AK92" s="23">
        <v>0.50196802616119385</v>
      </c>
      <c r="AL92" s="23">
        <v>0.35786464810371399</v>
      </c>
      <c r="AM92" s="23">
        <v>9.7995400428771973E-2</v>
      </c>
      <c r="AN92" s="23">
        <v>2.9526248574256897E-2</v>
      </c>
      <c r="AO92" s="13">
        <v>0.22708481550216675</v>
      </c>
      <c r="AP92" s="13">
        <v>0.46302664279937744</v>
      </c>
      <c r="AQ92" s="13">
        <v>0.30988854169845581</v>
      </c>
      <c r="AR92" s="13">
        <v>8.5314609110355377E-2</v>
      </c>
      <c r="AS92" s="13">
        <f t="shared" si="13"/>
        <v>0.22457393258810043</v>
      </c>
      <c r="AT92" s="13">
        <v>2.8566822409629822E-2</v>
      </c>
      <c r="AU92" s="215">
        <v>25647.292604989929</v>
      </c>
      <c r="AV92" s="171">
        <v>0.18981075286865198</v>
      </c>
      <c r="AW92" s="171">
        <v>0.46421188116073597</v>
      </c>
      <c r="AX92" s="171">
        <v>0.34597736597061202</v>
      </c>
      <c r="AY92" s="171">
        <v>0.10740678757429101</v>
      </c>
      <c r="AZ92" s="171">
        <f t="shared" si="43"/>
        <v>0.23857057839632101</v>
      </c>
      <c r="BA92" s="216">
        <v>40119.114522769283</v>
      </c>
      <c r="BB92" s="215">
        <f>DataFigures!BA92*$BF$26</f>
        <v>32851.617165198673</v>
      </c>
      <c r="BC92" s="171">
        <f t="shared" si="44"/>
        <v>0.78070106795714644</v>
      </c>
      <c r="BD92" s="115"/>
      <c r="BI92" s="74"/>
      <c r="BJ92" s="4">
        <v>1980</v>
      </c>
      <c r="BK92" s="36">
        <v>9.4639667076990008E-4</v>
      </c>
      <c r="BL92" s="36">
        <v>4.70852330327034E-2</v>
      </c>
      <c r="BM92" s="36">
        <v>0.26303920149803162</v>
      </c>
      <c r="BN92" s="36">
        <v>0.68987560272216797</v>
      </c>
      <c r="BO92" s="36">
        <v>0.29803615808486938</v>
      </c>
      <c r="BP92" s="36">
        <v>0.12796531617641449</v>
      </c>
      <c r="BQ92" s="36" t="e">
        <v>#REF!</v>
      </c>
      <c r="BR92" s="36" t="e">
        <v>#REF!</v>
      </c>
      <c r="BS92" s="37">
        <f t="shared" si="25"/>
        <v>0.39183944463729858</v>
      </c>
      <c r="BT92" s="41">
        <v>1.6341693699359894E-3</v>
      </c>
      <c r="BU92" s="41">
        <v>0.22729821503162384</v>
      </c>
      <c r="BV92" s="41">
        <v>0.49729067087173462</v>
      </c>
      <c r="BW92" s="41">
        <v>0.27541106939315796</v>
      </c>
      <c r="BX92" s="41">
        <v>5.8803874999284744E-2</v>
      </c>
      <c r="BY92" s="41">
        <v>1.328629907220602E-2</v>
      </c>
      <c r="BZ92" s="36">
        <f t="shared" si="27"/>
        <v>0.21660719439387321</v>
      </c>
      <c r="CA92" s="41">
        <v>0</v>
      </c>
      <c r="CB92" s="36">
        <v>0.11353190243244171</v>
      </c>
      <c r="CC92" s="36">
        <v>0.53920906782150269</v>
      </c>
      <c r="CD92" s="36">
        <v>0.34725907444953918</v>
      </c>
      <c r="CE92" s="36">
        <v>8.1148102879524231E-2</v>
      </c>
      <c r="CF92" s="36">
        <v>1.8608402460813522E-2</v>
      </c>
      <c r="CG92" s="37">
        <f t="shared" si="28"/>
        <v>0.26611097157001495</v>
      </c>
      <c r="CH92" s="36"/>
      <c r="DF92" s="139">
        <v>0.22281575113279839</v>
      </c>
      <c r="DG92" s="140">
        <v>0.20032913912744263</v>
      </c>
      <c r="DH92" s="140">
        <v>2.248661200535574E-2</v>
      </c>
      <c r="DI92" s="140">
        <v>0.18722131778486073</v>
      </c>
      <c r="DJ92" s="140">
        <v>2.0674208440446415E-2</v>
      </c>
      <c r="DK92" s="140">
        <v>4.0033946996636234E-3</v>
      </c>
      <c r="DL92" s="140">
        <v>1.091683138378405E-2</v>
      </c>
      <c r="DM92" s="141">
        <f t="shared" si="29"/>
        <v>1.4920226083447674E-2</v>
      </c>
      <c r="DN92" s="133">
        <v>0.46887928156535197</v>
      </c>
      <c r="DO92" s="133">
        <v>0.42104529261386392</v>
      </c>
      <c r="DP92" s="133">
        <v>4.7833988951488077E-2</v>
      </c>
      <c r="DQ92" s="133">
        <v>0.39688506722450256</v>
      </c>
      <c r="DR92" s="133">
        <v>3.748806248708822E-2</v>
      </c>
      <c r="DS92" s="133">
        <v>7.1985266015630652E-3</v>
      </c>
      <c r="DT92" s="133">
        <v>2.7307616826301537E-2</v>
      </c>
      <c r="DU92" s="133">
        <f t="shared" si="30"/>
        <v>3.4506143427864601E-2</v>
      </c>
      <c r="DV92" s="145">
        <f t="shared" si="31"/>
        <v>0.39330927374255609</v>
      </c>
      <c r="DW92" s="146">
        <f t="shared" si="32"/>
        <v>0.26383742210971589</v>
      </c>
      <c r="DX92" s="146">
        <f t="shared" si="33"/>
        <v>0.1294718516328402</v>
      </c>
      <c r="DY92" s="146">
        <f t="shared" si="34"/>
        <v>0.21147947572171688</v>
      </c>
      <c r="DZ92" s="146">
        <f t="shared" si="35"/>
        <v>7.8473763165045618E-2</v>
      </c>
      <c r="EA92" s="146">
        <f t="shared" si="36"/>
        <v>5.46978785391558E-3</v>
      </c>
      <c r="EB92" s="146">
        <f t="shared" si="37"/>
        <v>9.7886246144975958E-2</v>
      </c>
      <c r="EC92" s="147">
        <f t="shared" si="38"/>
        <v>0.10335603399889154</v>
      </c>
      <c r="ED92" s="133">
        <v>0.30830830878894788</v>
      </c>
      <c r="EE92" s="133">
        <v>0.21972182944307395</v>
      </c>
      <c r="EF92" s="133">
        <v>8.8586479345873936E-2</v>
      </c>
      <c r="EG92" s="133">
        <v>0.18100696709007025</v>
      </c>
      <c r="EH92" s="133">
        <v>5.8278577291604447E-2</v>
      </c>
      <c r="EI92" s="133">
        <v>4.5051848134996979E-3</v>
      </c>
      <c r="EJ92" s="133">
        <v>6.4517577998905937E-2</v>
      </c>
      <c r="EK92" s="133">
        <f t="shared" si="39"/>
        <v>6.902276281240563E-2</v>
      </c>
      <c r="EL92" s="139">
        <v>8.5000964953608191E-2</v>
      </c>
      <c r="EM92" s="140">
        <v>4.4115592666641931E-2</v>
      </c>
      <c r="EN92" s="140">
        <v>4.0885372286966253E-2</v>
      </c>
      <c r="EO92" s="140">
        <v>3.0472508631646633E-2</v>
      </c>
      <c r="EP92" s="140">
        <v>2.0195185873441171E-2</v>
      </c>
      <c r="EQ92" s="140">
        <v>9.6460304041588209E-4</v>
      </c>
      <c r="ER92" s="140">
        <v>3.3368668146070021E-2</v>
      </c>
      <c r="ES92" s="141">
        <f t="shared" si="40"/>
        <v>3.4333271186485902E-2</v>
      </c>
      <c r="ET92" s="139">
        <v>2.749683289251181E-2</v>
      </c>
      <c r="EU92" s="140">
        <v>8.5440251495590876E-3</v>
      </c>
      <c r="EV92" s="140">
        <v>1.8952807742952722E-2</v>
      </c>
      <c r="EW92" s="140">
        <v>5.0836540758609772E-3</v>
      </c>
      <c r="EX92" s="140">
        <v>5.0617152291803375E-3</v>
      </c>
      <c r="EY92" s="140">
        <v>1.6855105914968159E-4</v>
      </c>
      <c r="EZ92" s="140">
        <v>1.7182912302590385E-2</v>
      </c>
      <c r="FA92" s="141">
        <f t="shared" si="41"/>
        <v>1.7351463361740066E-2</v>
      </c>
      <c r="FB92" s="139">
        <v>5.7504132390022278E-2</v>
      </c>
      <c r="FC92" s="140">
        <v>3.5571567714214325E-2</v>
      </c>
      <c r="FD92" s="140">
        <v>2.1932564675807953E-2</v>
      </c>
      <c r="FE92" s="140">
        <v>2.5388855487108231E-2</v>
      </c>
      <c r="FF92" s="140">
        <v>1.5133470296859741E-2</v>
      </c>
      <c r="FG92" s="140">
        <v>7.9605198698118329E-4</v>
      </c>
      <c r="FH92" s="140">
        <v>1.6185756772756577E-2</v>
      </c>
      <c r="FI92" s="141">
        <f t="shared" si="42"/>
        <v>1.698180875973776E-2</v>
      </c>
      <c r="FJ92" s="4"/>
      <c r="FK92" s="32">
        <v>1980</v>
      </c>
      <c r="FL92" s="122">
        <v>0.22281575113279839</v>
      </c>
      <c r="FM92" s="117">
        <v>0.20032913912744263</v>
      </c>
      <c r="FN92" s="117">
        <v>2.248661200535574E-2</v>
      </c>
      <c r="FO92" s="122">
        <v>0.46887928156535197</v>
      </c>
      <c r="FP92" s="117">
        <v>0.42104529261386392</v>
      </c>
      <c r="FQ92" s="123">
        <v>4.7833988951488077E-2</v>
      </c>
      <c r="FR92" s="117">
        <v>0.30830830878894788</v>
      </c>
      <c r="FS92" s="117">
        <v>0.21972182944307395</v>
      </c>
      <c r="FT92" s="117">
        <v>8.8586479345873936E-2</v>
      </c>
      <c r="FU92" s="122">
        <v>8.5000964953608191E-2</v>
      </c>
      <c r="FV92" s="117">
        <v>4.4115592666641931E-2</v>
      </c>
      <c r="FW92" s="123">
        <v>4.0885372286966253E-2</v>
      </c>
      <c r="FX92" s="117">
        <v>2.749683289251181E-2</v>
      </c>
      <c r="FY92" s="117">
        <v>8.5440251495590876E-3</v>
      </c>
      <c r="FZ92" s="123">
        <v>1.8952807742952722E-2</v>
      </c>
      <c r="GA92" s="117"/>
      <c r="GB92" s="117"/>
      <c r="GC92" s="199"/>
      <c r="GD92" s="194"/>
      <c r="GE92" s="194"/>
      <c r="GF92" s="194"/>
      <c r="GG92" s="194"/>
      <c r="GH92" s="194"/>
      <c r="GI92" s="194"/>
      <c r="GJ92" s="200"/>
      <c r="GK92" s="4">
        <v>1980</v>
      </c>
      <c r="GL92" s="152"/>
      <c r="GM92" s="120"/>
      <c r="GN92" s="120"/>
      <c r="GO92" s="120"/>
      <c r="GP92" s="121"/>
      <c r="GQ92" s="74"/>
      <c r="GR92" s="74"/>
      <c r="GS92" s="74"/>
      <c r="GT92" s="74"/>
      <c r="GU92" s="74"/>
      <c r="GZ92" s="74"/>
      <c r="HA92" s="74"/>
      <c r="HB92" s="74"/>
      <c r="HC92" s="74"/>
      <c r="HH92" s="192"/>
      <c r="HI92" s="32"/>
      <c r="HJ92" s="32"/>
      <c r="HK92" s="33"/>
      <c r="IE92" s="73"/>
      <c r="IF92" s="74"/>
      <c r="IG92" s="74"/>
      <c r="IH92" s="74"/>
      <c r="II92" s="75"/>
      <c r="IJ92" s="73"/>
      <c r="IK92" s="74"/>
      <c r="IL92" s="74"/>
      <c r="IM92" s="74"/>
      <c r="IN92" s="74"/>
      <c r="IO92" s="75"/>
      <c r="IP92" s="73"/>
      <c r="IQ92" s="74"/>
      <c r="IR92" s="74"/>
      <c r="IS92" s="74"/>
      <c r="IT92" s="74"/>
      <c r="IU92" s="75"/>
      <c r="IW92">
        <v>1984</v>
      </c>
      <c r="IX92" s="63">
        <v>0.65918481349945068</v>
      </c>
      <c r="IY92" s="63">
        <v>0.51701308729642603</v>
      </c>
      <c r="IZ92" s="14">
        <v>0.30325156450271606</v>
      </c>
      <c r="JA92" s="13">
        <v>0.27721011638641357</v>
      </c>
      <c r="JB92" s="13">
        <v>0.2637723982334137</v>
      </c>
      <c r="JC92" s="13">
        <v>0.16234667591877475</v>
      </c>
      <c r="JD92" s="13">
        <v>7.803799957036972E-2</v>
      </c>
      <c r="JE92" s="13">
        <v>5.5967018008232117E-2</v>
      </c>
    </row>
    <row r="93" spans="1:265">
      <c r="A93" s="4">
        <v>1981</v>
      </c>
      <c r="B93" s="5">
        <v>369.68723899551981</v>
      </c>
      <c r="C93" s="5">
        <v>54.944653995519779</v>
      </c>
      <c r="D93" s="57">
        <f t="shared" si="11"/>
        <v>0.14862469731119296</v>
      </c>
      <c r="E93" s="12">
        <v>0.10335514201534043</v>
      </c>
      <c r="F93" s="12">
        <v>9.6158674945118414E-3</v>
      </c>
      <c r="G93" s="12">
        <v>-4.9121882942130407E-3</v>
      </c>
      <c r="H93" s="12">
        <v>4.0565965850232366E-2</v>
      </c>
      <c r="I93" s="12">
        <v>8.0852128088636111E-3</v>
      </c>
      <c r="J93" s="57">
        <v>3.2480753041368757E-2</v>
      </c>
      <c r="K93" s="58">
        <f t="shared" si="12"/>
        <v>-8.975467864075215E-8</v>
      </c>
      <c r="L93">
        <v>1981</v>
      </c>
      <c r="M93" s="55">
        <v>278.4431681009284</v>
      </c>
      <c r="N93" s="55">
        <v>73.55149999999999</v>
      </c>
      <c r="O93" s="55">
        <v>24.960168100928442</v>
      </c>
      <c r="P93" s="1">
        <f t="shared" si="20"/>
        <v>172.68899815013071</v>
      </c>
      <c r="Q93" s="14">
        <f t="shared" si="14"/>
        <v>0.12182129381968432</v>
      </c>
      <c r="R93" s="1">
        <f>0</f>
        <v>0</v>
      </c>
      <c r="S93" s="1">
        <f t="shared" si="21"/>
        <v>172.68899815013071</v>
      </c>
      <c r="T93" s="1">
        <f t="shared" si="15"/>
        <v>0</v>
      </c>
      <c r="U93" s="1">
        <f t="shared" si="22"/>
        <v>172.68899815013071</v>
      </c>
      <c r="V93" s="56">
        <f t="shared" si="23"/>
        <v>0.62019477557278568</v>
      </c>
      <c r="W93" s="18">
        <f t="shared" si="16"/>
        <v>8.9641876549404254E-2</v>
      </c>
      <c r="X93" s="18">
        <f t="shared" si="17"/>
        <v>0.26415264738454453</v>
      </c>
      <c r="Y93" s="54">
        <f t="shared" si="24"/>
        <v>2.6010700493265537E-2</v>
      </c>
      <c r="Z93" s="13">
        <f t="shared" si="18"/>
        <v>1</v>
      </c>
      <c r="AA93" s="4">
        <v>1981</v>
      </c>
      <c r="AB93" s="13">
        <v>0.12308415770530701</v>
      </c>
      <c r="AC93" s="13">
        <v>0.52627497911453247</v>
      </c>
      <c r="AD93" s="13">
        <v>0.3505585789680481</v>
      </c>
      <c r="AE93" s="13">
        <v>8.785083144903183E-2</v>
      </c>
      <c r="AF93" s="23">
        <v>0.21029944717884064</v>
      </c>
      <c r="AG93" s="23">
        <v>0.48142394423484802</v>
      </c>
      <c r="AH93" s="23">
        <v>0.30833986401557922</v>
      </c>
      <c r="AI93" s="23">
        <v>7.4082158505916595E-2</v>
      </c>
      <c r="AJ93" s="23">
        <v>0.14053541421890259</v>
      </c>
      <c r="AK93" s="23">
        <v>0.50332742929458618</v>
      </c>
      <c r="AL93" s="23">
        <v>0.35614344477653503</v>
      </c>
      <c r="AM93" s="23">
        <v>9.5726802945137024E-2</v>
      </c>
      <c r="AN93" s="23">
        <v>2.8705613687634468E-2</v>
      </c>
      <c r="AO93" s="13">
        <v>0.22773139178752899</v>
      </c>
      <c r="AP93" s="13">
        <v>0.46537691354751587</v>
      </c>
      <c r="AQ93" s="13">
        <v>0.30689170956611633</v>
      </c>
      <c r="AR93" s="13">
        <v>8.4542952477931976E-2</v>
      </c>
      <c r="AS93" s="13">
        <f t="shared" si="13"/>
        <v>0.22234875708818436</v>
      </c>
      <c r="AT93" s="13">
        <v>2.8154345229268074E-2</v>
      </c>
      <c r="AU93" s="215">
        <v>25556.324057145175</v>
      </c>
      <c r="AV93" s="171">
        <v>0.18542295694351199</v>
      </c>
      <c r="AW93" s="171">
        <v>0.46366789937019309</v>
      </c>
      <c r="AX93" s="171">
        <v>0.350909143686295</v>
      </c>
      <c r="AY93" s="171">
        <v>0.11134911328554201</v>
      </c>
      <c r="AZ93" s="171">
        <f t="shared" si="43"/>
        <v>0.23956003040075299</v>
      </c>
      <c r="BA93" s="216">
        <v>40426.149114961408</v>
      </c>
      <c r="BB93" s="215">
        <f>DataFigures!BA93*$BF$26</f>
        <v>33103.033055084379</v>
      </c>
      <c r="BC93" s="171">
        <f t="shared" si="44"/>
        <v>0.77202363948399322</v>
      </c>
      <c r="BD93" s="115"/>
      <c r="BI93" s="74"/>
      <c r="BJ93" s="4">
        <v>1981</v>
      </c>
      <c r="BK93" s="36">
        <v>1.0005750227719545E-3</v>
      </c>
      <c r="BL93" s="36">
        <v>5.0110943615436554E-2</v>
      </c>
      <c r="BM93" s="36">
        <v>0.27035659551620483</v>
      </c>
      <c r="BN93" s="36">
        <v>0.67953246831893921</v>
      </c>
      <c r="BO93" s="36">
        <v>0.29182758927345276</v>
      </c>
      <c r="BP93" s="36">
        <v>0.12320352345705032</v>
      </c>
      <c r="BQ93" s="36" t="e">
        <v>#REF!</v>
      </c>
      <c r="BR93" s="36" t="e">
        <v>#REF!</v>
      </c>
      <c r="BS93" s="37">
        <f t="shared" si="25"/>
        <v>0.38770487904548645</v>
      </c>
      <c r="BT93" s="41">
        <v>1.7857108032330871E-3</v>
      </c>
      <c r="BU93" s="41">
        <v>0.22450621426105499</v>
      </c>
      <c r="BV93" s="41">
        <v>0.5004202127456665</v>
      </c>
      <c r="BW93" s="41">
        <v>0.27507355809211731</v>
      </c>
      <c r="BX93" s="41">
        <v>5.7387910783290863E-2</v>
      </c>
      <c r="BY93" s="41">
        <v>1.2589294463396072E-2</v>
      </c>
      <c r="BZ93" s="36">
        <f t="shared" si="27"/>
        <v>0.21768564730882645</v>
      </c>
      <c r="CA93" s="41">
        <v>0</v>
      </c>
      <c r="CB93" s="36">
        <v>0.11366567760705948</v>
      </c>
      <c r="CC93" s="36">
        <v>0.54051059484481812</v>
      </c>
      <c r="CD93" s="36">
        <v>0.345823734998703</v>
      </c>
      <c r="CE93" s="36">
        <v>7.8990481793880463E-2</v>
      </c>
      <c r="CF93" s="36">
        <v>1.7721420153975487E-2</v>
      </c>
      <c r="CG93" s="37">
        <f t="shared" si="28"/>
        <v>0.26683325320482254</v>
      </c>
      <c r="CH93" s="36"/>
      <c r="DF93" s="139">
        <v>0.22036598405105345</v>
      </c>
      <c r="DG93" s="140">
        <v>0.19757769907270695</v>
      </c>
      <c r="DH93" s="140">
        <v>2.2788284978346472E-2</v>
      </c>
      <c r="DI93" s="140">
        <v>0.18609646009281278</v>
      </c>
      <c r="DJ93" s="140">
        <v>1.8324604711143052E-2</v>
      </c>
      <c r="DK93" s="140">
        <v>3.7870373094083284E-3</v>
      </c>
      <c r="DL93" s="140">
        <v>1.2157881531578013E-2</v>
      </c>
      <c r="DM93" s="141">
        <f t="shared" si="29"/>
        <v>1.5944918840986342E-2</v>
      </c>
      <c r="DN93" s="133">
        <v>0.47214913476499165</v>
      </c>
      <c r="DO93" s="133">
        <v>0.42128654937651522</v>
      </c>
      <c r="DP93" s="133">
        <v>5.0862585388476392E-2</v>
      </c>
      <c r="DQ93" s="133">
        <v>0.39982110261917114</v>
      </c>
      <c r="DR93" s="133">
        <v>3.3648090862080413E-2</v>
      </c>
      <c r="DS93" s="133">
        <v>7.0172148741355321E-3</v>
      </c>
      <c r="DT93" s="133">
        <v>3.1662740757636094E-2</v>
      </c>
      <c r="DU93" s="133">
        <f t="shared" si="30"/>
        <v>3.8679955631771623E-2</v>
      </c>
      <c r="DV93" s="145">
        <f t="shared" si="31"/>
        <v>0.39099086612071393</v>
      </c>
      <c r="DW93" s="146">
        <f t="shared" si="32"/>
        <v>0.25916886004341178</v>
      </c>
      <c r="DX93" s="146">
        <f t="shared" si="33"/>
        <v>0.13182200607730221</v>
      </c>
      <c r="DY93" s="146">
        <f t="shared" si="34"/>
        <v>0.21318883448839188</v>
      </c>
      <c r="DZ93" s="146">
        <f t="shared" si="35"/>
        <v>6.9434225488613749E-2</v>
      </c>
      <c r="EA93" s="146">
        <f t="shared" si="36"/>
        <v>5.2585199225989136E-3</v>
      </c>
      <c r="EB93" s="146">
        <f t="shared" si="37"/>
        <v>0.10310929185855899</v>
      </c>
      <c r="EC93" s="147">
        <f t="shared" si="38"/>
        <v>0.10836781178115791</v>
      </c>
      <c r="ED93" s="133">
        <v>0.30749545400121397</v>
      </c>
      <c r="EE93" s="133">
        <v>0.21684710541746696</v>
      </c>
      <c r="EF93" s="133">
        <v>9.0648348583747027E-2</v>
      </c>
      <c r="EG93" s="133">
        <v>0.18276755511760712</v>
      </c>
      <c r="EH93" s="133">
        <v>5.1695149892460435E-2</v>
      </c>
      <c r="EI93" s="133">
        <v>4.336057823844235E-3</v>
      </c>
      <c r="EJ93" s="133">
        <v>6.8696697454412592E-2</v>
      </c>
      <c r="EK93" s="133">
        <f t="shared" si="39"/>
        <v>7.3032755278256825E-2</v>
      </c>
      <c r="EL93" s="139">
        <v>8.349541211949997E-2</v>
      </c>
      <c r="EM93" s="140">
        <v>4.2321754625944785E-2</v>
      </c>
      <c r="EN93" s="140">
        <v>4.1173657493555185E-2</v>
      </c>
      <c r="EO93" s="140">
        <v>3.042127937078476E-2</v>
      </c>
      <c r="EP93" s="140">
        <v>1.7739075596153314E-2</v>
      </c>
      <c r="EQ93" s="140">
        <v>9.2246209875467878E-4</v>
      </c>
      <c r="ER93" s="140">
        <v>3.4412594404146409E-2</v>
      </c>
      <c r="ES93" s="141">
        <f t="shared" si="40"/>
        <v>3.5335056502901085E-2</v>
      </c>
      <c r="ET93" s="139">
        <v>2.6780707342712151E-2</v>
      </c>
      <c r="EU93" s="140">
        <v>7.9633282724885807E-3</v>
      </c>
      <c r="EV93" s="140">
        <v>1.8817379070223569E-2</v>
      </c>
      <c r="EW93" s="140">
        <v>5.1890620961785316E-3</v>
      </c>
      <c r="EX93" s="140">
        <v>4.0825321444567953E-3</v>
      </c>
      <c r="EY93" s="140">
        <v>1.6104021808933673E-4</v>
      </c>
      <c r="EZ93" s="140">
        <v>1.7348073126190237E-2</v>
      </c>
      <c r="FA93" s="141">
        <f t="shared" si="41"/>
        <v>1.7509113344279573E-2</v>
      </c>
      <c r="FB93" s="139">
        <v>5.6714706122875214E-2</v>
      </c>
      <c r="FC93" s="140">
        <v>3.4358426928520203E-2</v>
      </c>
      <c r="FD93" s="140">
        <v>2.2356279194355011E-2</v>
      </c>
      <c r="FE93" s="140">
        <v>2.5232218205928802E-2</v>
      </c>
      <c r="FF93" s="140">
        <v>1.365654356777668E-2</v>
      </c>
      <c r="FG93" s="140">
        <v>7.6142186298966408E-4</v>
      </c>
      <c r="FH93" s="140">
        <v>1.7064521089196205E-2</v>
      </c>
      <c r="FI93" s="141">
        <f t="shared" si="42"/>
        <v>1.7825942952185869E-2</v>
      </c>
      <c r="FJ93" s="4"/>
      <c r="FK93" s="32">
        <v>1981</v>
      </c>
      <c r="FL93" s="122">
        <v>0.22036598405105345</v>
      </c>
      <c r="FM93" s="117">
        <v>0.19757769907270695</v>
      </c>
      <c r="FN93" s="117">
        <v>2.2788284978346472E-2</v>
      </c>
      <c r="FO93" s="122">
        <v>0.47214913476499165</v>
      </c>
      <c r="FP93" s="117">
        <v>0.42128654937651522</v>
      </c>
      <c r="FQ93" s="123">
        <v>5.0862585388476392E-2</v>
      </c>
      <c r="FR93" s="117">
        <v>0.30749545400121397</v>
      </c>
      <c r="FS93" s="117">
        <v>0.21684710541746696</v>
      </c>
      <c r="FT93" s="117">
        <v>9.0648348583747027E-2</v>
      </c>
      <c r="FU93" s="122">
        <v>8.349541211949997E-2</v>
      </c>
      <c r="FV93" s="117">
        <v>4.2321754625944785E-2</v>
      </c>
      <c r="FW93" s="123">
        <v>4.1173657493555185E-2</v>
      </c>
      <c r="FX93" s="117">
        <v>2.6780707342712151E-2</v>
      </c>
      <c r="FY93" s="117">
        <v>7.9633282724885807E-3</v>
      </c>
      <c r="FZ93" s="123">
        <v>1.8817379070223569E-2</v>
      </c>
      <c r="GA93" s="117"/>
      <c r="GB93" s="117"/>
      <c r="GC93" s="199"/>
      <c r="GD93" s="194"/>
      <c r="GE93" s="194"/>
      <c r="GF93" s="194"/>
      <c r="GG93" s="194"/>
      <c r="GH93" s="194"/>
      <c r="GI93" s="194"/>
      <c r="GJ93" s="200"/>
      <c r="GK93" s="4">
        <v>1981</v>
      </c>
      <c r="GL93" s="152"/>
      <c r="GM93" s="120"/>
      <c r="GN93" s="120"/>
      <c r="GO93" s="120"/>
      <c r="GP93" s="121"/>
      <c r="GQ93" s="74"/>
      <c r="GR93" s="74"/>
      <c r="GS93" s="74"/>
      <c r="GT93" s="74"/>
      <c r="GU93" s="74"/>
      <c r="GZ93" s="74"/>
      <c r="HA93" s="74"/>
      <c r="HB93" s="74"/>
      <c r="HC93" s="74"/>
      <c r="HH93" s="192"/>
      <c r="HI93" s="32"/>
      <c r="HJ93" s="32"/>
      <c r="HK93" s="33"/>
      <c r="IE93" s="73"/>
      <c r="IF93" s="74"/>
      <c r="IG93" s="74"/>
      <c r="IH93" s="74"/>
      <c r="II93" s="75"/>
      <c r="IJ93" s="73"/>
      <c r="IK93" s="74"/>
      <c r="IL93" s="74"/>
      <c r="IM93" s="74"/>
      <c r="IN93" s="74"/>
      <c r="IO93" s="75"/>
      <c r="IP93" s="73"/>
      <c r="IQ93" s="74"/>
      <c r="IR93" s="74"/>
      <c r="IS93" s="74"/>
      <c r="IT93" s="74"/>
      <c r="IU93" s="75"/>
      <c r="IW93">
        <v>1985</v>
      </c>
      <c r="IX93" s="63">
        <v>0.66154682636260986</v>
      </c>
      <c r="IY93" s="63">
        <v>0.52091053184841074</v>
      </c>
      <c r="IZ93" s="14">
        <v>0.31094852089881897</v>
      </c>
      <c r="JA93" s="13">
        <v>0.27765220403671265</v>
      </c>
      <c r="JB93" s="13">
        <v>0.26435172557830811</v>
      </c>
      <c r="JC93" s="13">
        <v>0.16639737523805997</v>
      </c>
      <c r="JD93" s="13">
        <v>8.1322245299816132E-2</v>
      </c>
      <c r="JE93" s="13">
        <v>5.739666149020195E-2</v>
      </c>
    </row>
    <row r="94" spans="1:265">
      <c r="A94" s="4">
        <v>1982</v>
      </c>
      <c r="B94" s="5">
        <v>421.65889547986239</v>
      </c>
      <c r="C94" s="5">
        <v>60.23545127986241</v>
      </c>
      <c r="D94" s="57">
        <f t="shared" si="11"/>
        <v>0.14285350534657257</v>
      </c>
      <c r="E94" s="12">
        <v>9.929666319865614E-2</v>
      </c>
      <c r="F94" s="12">
        <v>9.9238626642296473E-3</v>
      </c>
      <c r="G94" s="12">
        <v>-6.9270033150645848E-3</v>
      </c>
      <c r="H94" s="12">
        <v>4.0560217403585001E-2</v>
      </c>
      <c r="I94" s="12">
        <v>8.7919406888856879E-3</v>
      </c>
      <c r="J94" s="57">
        <v>3.1768276714699312E-2</v>
      </c>
      <c r="K94" s="58">
        <f t="shared" si="12"/>
        <v>-2.3460483363629825E-7</v>
      </c>
      <c r="L94">
        <v>1982</v>
      </c>
      <c r="M94" s="55">
        <v>319.45707834804057</v>
      </c>
      <c r="N94" s="55">
        <v>86.196899999999999</v>
      </c>
      <c r="O94" s="55">
        <v>30.118878348040525</v>
      </c>
      <c r="P94" s="1">
        <f t="shared" si="20"/>
        <v>194.96457029433515</v>
      </c>
      <c r="Q94" s="14">
        <f t="shared" si="14"/>
        <v>0.12912138952025082</v>
      </c>
      <c r="R94" s="1">
        <f>0</f>
        <v>0</v>
      </c>
      <c r="S94" s="1">
        <f t="shared" si="21"/>
        <v>194.96457029433515</v>
      </c>
      <c r="T94" s="1">
        <f t="shared" si="15"/>
        <v>0</v>
      </c>
      <c r="U94" s="1">
        <f t="shared" si="22"/>
        <v>194.96457029433515</v>
      </c>
      <c r="V94" s="56">
        <f t="shared" si="23"/>
        <v>0.6102997351084708</v>
      </c>
      <c r="W94" s="18">
        <f t="shared" si="16"/>
        <v>9.4281455598948266E-2</v>
      </c>
      <c r="X94" s="18">
        <f t="shared" si="17"/>
        <v>0.26982310251423075</v>
      </c>
      <c r="Y94" s="54">
        <f t="shared" si="24"/>
        <v>2.5595706778350158E-2</v>
      </c>
      <c r="Z94" s="13">
        <f t="shared" si="18"/>
        <v>1</v>
      </c>
      <c r="AA94" s="4">
        <v>1982</v>
      </c>
      <c r="AB94" s="13">
        <v>0.12411997467279434</v>
      </c>
      <c r="AC94" s="13">
        <v>0.52847713232040405</v>
      </c>
      <c r="AD94" s="13">
        <v>0.3521212637424469</v>
      </c>
      <c r="AE94" s="13">
        <v>8.6874909698963165E-2</v>
      </c>
      <c r="AF94" s="23">
        <v>0.21108579635620117</v>
      </c>
      <c r="AG94" s="23">
        <v>0.48400998115539551</v>
      </c>
      <c r="AH94" s="23">
        <v>0.30972716212272644</v>
      </c>
      <c r="AI94" s="23">
        <v>7.3047533631324768E-2</v>
      </c>
      <c r="AJ94" s="23">
        <v>0.14033587276935577</v>
      </c>
      <c r="AK94" s="23">
        <v>0.50515592098236084</v>
      </c>
      <c r="AL94" s="23">
        <v>0.35451442003250122</v>
      </c>
      <c r="AM94" s="23">
        <v>9.2635586857795715E-2</v>
      </c>
      <c r="AN94" s="23">
        <v>2.6464272290468216E-2</v>
      </c>
      <c r="AO94" s="13">
        <v>0.2302519828081131</v>
      </c>
      <c r="AP94" s="13">
        <v>0.47028809785842896</v>
      </c>
      <c r="AQ94" s="13">
        <v>0.29945990443229675</v>
      </c>
      <c r="AR94" s="13">
        <v>7.9034321010112762E-2</v>
      </c>
      <c r="AS94" s="13">
        <f t="shared" si="13"/>
        <v>0.22042558342218399</v>
      </c>
      <c r="AT94" s="13">
        <v>2.5185758247971535E-2</v>
      </c>
      <c r="AU94" s="215">
        <v>25777.110062691361</v>
      </c>
      <c r="AV94" s="171">
        <v>0.17834013700485199</v>
      </c>
      <c r="AW94" s="171">
        <v>0.46814146637916604</v>
      </c>
      <c r="AX94" s="171">
        <v>0.35351839661598206</v>
      </c>
      <c r="AY94" s="171">
        <v>0.11359930783510198</v>
      </c>
      <c r="AZ94" s="171">
        <f t="shared" si="43"/>
        <v>0.23991908878088009</v>
      </c>
      <c r="BA94" s="216">
        <v>39100.942084575232</v>
      </c>
      <c r="BB94" s="215">
        <f>DataFigures!BA94*$BF$26</f>
        <v>32017.884627838597</v>
      </c>
      <c r="BC94" s="171">
        <f t="shared" si="44"/>
        <v>0.80508473193381835</v>
      </c>
      <c r="BD94" s="115"/>
      <c r="BI94" s="74"/>
      <c r="BJ94" s="4">
        <v>1982</v>
      </c>
      <c r="BK94" s="36">
        <v>1.0037670144811273E-3</v>
      </c>
      <c r="BL94" s="36">
        <v>5.0291609019041061E-2</v>
      </c>
      <c r="BM94" s="36">
        <v>0.27751046419143677</v>
      </c>
      <c r="BN94" s="36">
        <v>0.67219793796539307</v>
      </c>
      <c r="BO94" s="36">
        <v>0.27707394957542419</v>
      </c>
      <c r="BP94" s="36">
        <v>0.11203103512525558</v>
      </c>
      <c r="BQ94" s="36" t="e">
        <v>#REF!</v>
      </c>
      <c r="BR94" s="36" t="e">
        <v>#REF!</v>
      </c>
      <c r="BS94" s="37">
        <f t="shared" si="25"/>
        <v>0.39512398838996887</v>
      </c>
      <c r="BT94" s="41">
        <v>2.0007931161671877E-3</v>
      </c>
      <c r="BU94" s="41">
        <v>0.22229026257991791</v>
      </c>
      <c r="BV94" s="41">
        <v>0.50157546997070313</v>
      </c>
      <c r="BW94" s="41">
        <v>0.27613425254821777</v>
      </c>
      <c r="BX94" s="41">
        <v>5.7050574570894241E-2</v>
      </c>
      <c r="BY94" s="41">
        <v>1.2321751564741135E-2</v>
      </c>
      <c r="BZ94" s="36">
        <f t="shared" si="27"/>
        <v>0.21908367797732353</v>
      </c>
      <c r="CA94" s="41">
        <v>0</v>
      </c>
      <c r="CB94" s="36">
        <v>0.11411002278327942</v>
      </c>
      <c r="CC94" s="36">
        <v>0.53927737474441528</v>
      </c>
      <c r="CD94" s="36">
        <v>0.34661257266998291</v>
      </c>
      <c r="CE94" s="36">
        <v>7.8468009829521179E-2</v>
      </c>
      <c r="CF94" s="36">
        <v>1.7292400822043419E-2</v>
      </c>
      <c r="CG94" s="37">
        <f t="shared" si="28"/>
        <v>0.26814456284046173</v>
      </c>
      <c r="CH94" s="36"/>
      <c r="DF94" s="139">
        <v>0.21863047296948734</v>
      </c>
      <c r="DG94" s="140">
        <v>0.19670175770822465</v>
      </c>
      <c r="DH94" s="140">
        <v>2.1928715261262707E-2</v>
      </c>
      <c r="DI94" s="140">
        <v>0.18532113498076797</v>
      </c>
      <c r="DJ94" s="140">
        <v>1.8268250821640582E-2</v>
      </c>
      <c r="DK94" s="140">
        <v>2.9409543341081933E-3</v>
      </c>
      <c r="DL94" s="140">
        <v>1.2100141656064118E-2</v>
      </c>
      <c r="DM94" s="141">
        <f t="shared" si="29"/>
        <v>1.5041095990172311E-2</v>
      </c>
      <c r="DN94" s="133">
        <v>0.47603049109169038</v>
      </c>
      <c r="DO94" s="133">
        <v>0.42539772795100617</v>
      </c>
      <c r="DP94" s="133">
        <v>5.0632763140684212E-2</v>
      </c>
      <c r="DQ94" s="133">
        <v>0.40381539613008499</v>
      </c>
      <c r="DR94" s="133">
        <v>3.3973275814113538E-2</v>
      </c>
      <c r="DS94" s="133">
        <v>5.6170215412669252E-3</v>
      </c>
      <c r="DT94" s="133">
        <v>3.2624806030670951E-2</v>
      </c>
      <c r="DU94" s="133">
        <f t="shared" si="30"/>
        <v>3.8241827571937878E-2</v>
      </c>
      <c r="DV94" s="145">
        <f t="shared" si="31"/>
        <v>0.38549456801223736</v>
      </c>
      <c r="DW94" s="146">
        <f t="shared" si="32"/>
        <v>0.26157367305175416</v>
      </c>
      <c r="DX94" s="146">
        <f t="shared" si="33"/>
        <v>0.1239208949604832</v>
      </c>
      <c r="DY94" s="146">
        <f t="shared" si="34"/>
        <v>0.21587659139186144</v>
      </c>
      <c r="DZ94" s="146">
        <f t="shared" si="35"/>
        <v>6.9135343394803483E-2</v>
      </c>
      <c r="EA94" s="146">
        <f t="shared" si="36"/>
        <v>4.1517176073400108E-3</v>
      </c>
      <c r="EB94" s="146">
        <f t="shared" si="37"/>
        <v>9.6330914186521024E-2</v>
      </c>
      <c r="EC94" s="147">
        <f t="shared" si="38"/>
        <v>0.10048263179386102</v>
      </c>
      <c r="ED94" s="133">
        <v>0.30535024129417332</v>
      </c>
      <c r="EE94" s="133">
        <v>0.21930006414369818</v>
      </c>
      <c r="EF94" s="133">
        <v>8.6050177150475166E-2</v>
      </c>
      <c r="EG94" s="133">
        <v>0.18534930655732751</v>
      </c>
      <c r="EH94" s="133">
        <v>5.1600865247296873E-2</v>
      </c>
      <c r="EI94" s="133">
        <v>3.4272896574515004E-3</v>
      </c>
      <c r="EJ94" s="133">
        <v>6.4972778667749378E-2</v>
      </c>
      <c r="EK94" s="133">
        <f t="shared" si="39"/>
        <v>6.8400068325200875E-2</v>
      </c>
      <c r="EL94" s="139">
        <v>8.0144326718064013E-2</v>
      </c>
      <c r="EM94" s="140">
        <v>4.2273608908055982E-2</v>
      </c>
      <c r="EN94" s="140">
        <v>3.7870717810008031E-2</v>
      </c>
      <c r="EO94" s="140">
        <v>3.052728483453393E-2</v>
      </c>
      <c r="EP94" s="140">
        <v>1.7534478147506607E-2</v>
      </c>
      <c r="EQ94" s="140">
        <v>7.2442794988851066E-4</v>
      </c>
      <c r="ER94" s="140">
        <v>3.1358135518771646E-2</v>
      </c>
      <c r="ES94" s="141">
        <f t="shared" si="40"/>
        <v>3.2082563468660154E-2</v>
      </c>
      <c r="ET94" s="139">
        <v>2.4444425883768904E-2</v>
      </c>
      <c r="EU94" s="140">
        <v>7.8110547550460183E-3</v>
      </c>
      <c r="EV94" s="140">
        <v>1.6633371128722884E-2</v>
      </c>
      <c r="EW94" s="140">
        <v>5.3191729821264744E-3</v>
      </c>
      <c r="EX94" s="140">
        <v>3.6672658962173862E-3</v>
      </c>
      <c r="EY94" s="140">
        <v>1.2635057700859486E-4</v>
      </c>
      <c r="EZ94" s="140">
        <v>1.5331636460066784E-2</v>
      </c>
      <c r="FA94" s="141">
        <f t="shared" si="41"/>
        <v>1.5457987037075379E-2</v>
      </c>
      <c r="FB94" s="139">
        <v>5.5699899792671204E-2</v>
      </c>
      <c r="FC94" s="140">
        <v>3.4462552517652512E-2</v>
      </c>
      <c r="FD94" s="140">
        <v>2.1237347275018692E-2</v>
      </c>
      <c r="FE94" s="140">
        <v>2.5208111852407455E-2</v>
      </c>
      <c r="FF94" s="140">
        <v>1.3867212459445E-2</v>
      </c>
      <c r="FG94" s="140">
        <v>5.9807737125083804E-4</v>
      </c>
      <c r="FH94" s="140">
        <v>1.602649874985218E-2</v>
      </c>
      <c r="FI94" s="141">
        <f t="shared" si="42"/>
        <v>1.6624576121103019E-2</v>
      </c>
      <c r="FJ94" s="4"/>
      <c r="FK94" s="32">
        <v>1982</v>
      </c>
      <c r="FL94" s="122">
        <v>0.21863047296948734</v>
      </c>
      <c r="FM94" s="117">
        <v>0.19670175770822465</v>
      </c>
      <c r="FN94" s="117">
        <v>2.1928715261262707E-2</v>
      </c>
      <c r="FO94" s="122">
        <v>0.47603049109169038</v>
      </c>
      <c r="FP94" s="117">
        <v>0.42539772795100617</v>
      </c>
      <c r="FQ94" s="123">
        <v>5.0632763140684212E-2</v>
      </c>
      <c r="FR94" s="117">
        <v>0.30535024129417332</v>
      </c>
      <c r="FS94" s="117">
        <v>0.21930006414369818</v>
      </c>
      <c r="FT94" s="117">
        <v>8.6050177150475166E-2</v>
      </c>
      <c r="FU94" s="122">
        <v>8.0144326718064013E-2</v>
      </c>
      <c r="FV94" s="117">
        <v>4.2273608908055982E-2</v>
      </c>
      <c r="FW94" s="123">
        <v>3.7870717810008031E-2</v>
      </c>
      <c r="FX94" s="117">
        <v>2.4444425883768904E-2</v>
      </c>
      <c r="FY94" s="117">
        <v>7.8110547550460183E-3</v>
      </c>
      <c r="FZ94" s="123">
        <v>1.6633371128722884E-2</v>
      </c>
      <c r="GA94" s="117"/>
      <c r="GB94" s="117"/>
      <c r="GC94" s="199"/>
      <c r="GD94" s="194"/>
      <c r="GE94" s="194"/>
      <c r="GF94" s="194"/>
      <c r="GG94" s="194"/>
      <c r="GH94" s="194"/>
      <c r="GI94" s="194"/>
      <c r="GJ94" s="200"/>
      <c r="GK94" s="4">
        <v>1982</v>
      </c>
      <c r="GL94" s="152"/>
      <c r="GM94" s="120"/>
      <c r="GN94" s="120"/>
      <c r="GO94" s="120"/>
      <c r="GP94" s="121"/>
      <c r="GQ94" s="74"/>
      <c r="GR94" s="74"/>
      <c r="GS94" s="74"/>
      <c r="GT94" s="74"/>
      <c r="GU94" s="74"/>
      <c r="GZ94" s="74"/>
      <c r="HA94" s="74"/>
      <c r="HB94" s="74"/>
      <c r="HC94" s="74"/>
      <c r="HH94" s="192"/>
      <c r="HI94" s="32"/>
      <c r="HJ94" s="32"/>
      <c r="HK94" s="33"/>
      <c r="IE94" s="73"/>
      <c r="IF94" s="74"/>
      <c r="IG94" s="74"/>
      <c r="IH94" s="74"/>
      <c r="II94" s="75"/>
      <c r="IJ94" s="73"/>
      <c r="IK94" s="74"/>
      <c r="IL94" s="74"/>
      <c r="IM94" s="74"/>
      <c r="IN94" s="74"/>
      <c r="IO94" s="75"/>
      <c r="IP94" s="73"/>
      <c r="IQ94" s="74"/>
      <c r="IR94" s="74"/>
      <c r="IS94" s="74"/>
      <c r="IT94" s="74"/>
      <c r="IU94" s="75"/>
      <c r="IW94">
        <v>1986</v>
      </c>
      <c r="IX94" s="63">
        <v>0.67694425582885742</v>
      </c>
      <c r="IY94" s="63">
        <v>0.527306035528607</v>
      </c>
      <c r="IZ94" s="14">
        <v>0.31957146525382996</v>
      </c>
      <c r="JA94" s="13">
        <v>0.27797809243202209</v>
      </c>
      <c r="JB94" s="13">
        <v>0.27601197361946106</v>
      </c>
      <c r="JC94" s="13">
        <v>0.17386594213900192</v>
      </c>
      <c r="JD94" s="13">
        <v>8.591490238904953E-2</v>
      </c>
      <c r="JE94" s="13">
        <v>5.8730117976665497E-2</v>
      </c>
    </row>
    <row r="95" spans="1:265">
      <c r="A95" s="4">
        <v>1983</v>
      </c>
      <c r="B95" s="5">
        <v>466.36624450582616</v>
      </c>
      <c r="C95" s="5">
        <v>69.639434805826099</v>
      </c>
      <c r="D95" s="57">
        <f t="shared" si="11"/>
        <v>0.14932348905229592</v>
      </c>
      <c r="E95" s="12">
        <v>0.10099712557414615</v>
      </c>
      <c r="F95" s="12">
        <v>1.0264830866472566E-2</v>
      </c>
      <c r="G95" s="12">
        <v>-5.7523178271005355E-3</v>
      </c>
      <c r="H95" s="12">
        <v>4.3813688020567843E-2</v>
      </c>
      <c r="I95" s="12">
        <v>9.6106869929005051E-3</v>
      </c>
      <c r="J95" s="57">
        <v>3.4203001027667337E-2</v>
      </c>
      <c r="K95" s="58">
        <f t="shared" si="12"/>
        <v>1.6241820989526534E-7</v>
      </c>
      <c r="L95">
        <v>1983</v>
      </c>
      <c r="M95" s="55">
        <v>350.24504706287399</v>
      </c>
      <c r="N95" s="55">
        <v>96.419899999999998</v>
      </c>
      <c r="O95" s="55">
        <v>34.622647062874016</v>
      </c>
      <c r="P95" s="1">
        <f t="shared" si="20"/>
        <v>210.37928387749801</v>
      </c>
      <c r="Q95" s="14">
        <f t="shared" si="14"/>
        <v>0.1364035339425915</v>
      </c>
      <c r="R95" s="1">
        <f>0</f>
        <v>0</v>
      </c>
      <c r="S95" s="1">
        <f t="shared" si="21"/>
        <v>210.37928387749801</v>
      </c>
      <c r="T95" s="1">
        <f t="shared" si="15"/>
        <v>0</v>
      </c>
      <c r="U95" s="1">
        <f t="shared" si="22"/>
        <v>210.37928387749801</v>
      </c>
      <c r="V95" s="56">
        <f t="shared" si="23"/>
        <v>0.60066312326675653</v>
      </c>
      <c r="W95" s="18">
        <f t="shared" si="16"/>
        <v>9.8852638611785296E-2</v>
      </c>
      <c r="X95" s="18">
        <f t="shared" si="17"/>
        <v>0.27529268667342854</v>
      </c>
      <c r="Y95" s="54">
        <f t="shared" si="24"/>
        <v>2.5191551448029648E-2</v>
      </c>
      <c r="Z95" s="13">
        <f t="shared" si="18"/>
        <v>1</v>
      </c>
      <c r="AA95" s="4">
        <v>1983</v>
      </c>
      <c r="AB95" s="13">
        <v>0.1250196099281311</v>
      </c>
      <c r="AC95" s="13">
        <v>0.52666687965393066</v>
      </c>
      <c r="AD95" s="13">
        <v>0.35253453254699707</v>
      </c>
      <c r="AE95" s="13">
        <v>8.6274825036525726E-2</v>
      </c>
      <c r="AF95" s="23">
        <v>0.20977109670639038</v>
      </c>
      <c r="AG95" s="23">
        <v>0.48376163840293884</v>
      </c>
      <c r="AH95" s="23">
        <v>0.31071668863296509</v>
      </c>
      <c r="AI95" s="23">
        <v>7.2745494544506073E-2</v>
      </c>
      <c r="AJ95" s="23">
        <v>0.14060387015342712</v>
      </c>
      <c r="AK95" s="23">
        <v>0.5044826865196228</v>
      </c>
      <c r="AL95" s="23">
        <v>0.35491624474525452</v>
      </c>
      <c r="AM95" s="23">
        <v>9.1785058379173279E-2</v>
      </c>
      <c r="AN95" s="23">
        <v>2.573845349252224E-2</v>
      </c>
      <c r="AO95" s="13">
        <v>0.22313259541988373</v>
      </c>
      <c r="AP95" s="13">
        <v>0.47516947984695435</v>
      </c>
      <c r="AQ95" s="13">
        <v>0.30169790983200073</v>
      </c>
      <c r="AR95" s="13">
        <v>7.7650696039199829E-2</v>
      </c>
      <c r="AS95" s="13">
        <f t="shared" si="13"/>
        <v>0.2240472137928009</v>
      </c>
      <c r="AT95" s="13">
        <v>2.3535432294011116E-2</v>
      </c>
      <c r="AU95" s="215">
        <v>25680.937003656742</v>
      </c>
      <c r="AV95" s="171">
        <v>0.17089563608169597</v>
      </c>
      <c r="AW95" s="171">
        <v>0.46929147839546193</v>
      </c>
      <c r="AX95" s="171">
        <v>0.35981288552284202</v>
      </c>
      <c r="AY95" s="171">
        <v>0.11620394140481898</v>
      </c>
      <c r="AZ95" s="171">
        <f t="shared" si="43"/>
        <v>0.24360894411802303</v>
      </c>
      <c r="BA95" s="216">
        <v>39738.634270355782</v>
      </c>
      <c r="BB95" s="215">
        <f>DataFigures!BA95*$BF$26</f>
        <v>32540.060149549376</v>
      </c>
      <c r="BC95" s="171">
        <f t="shared" si="44"/>
        <v>0.78920988116281587</v>
      </c>
      <c r="BD95" s="115"/>
      <c r="BI95" s="74"/>
      <c r="BJ95" s="4">
        <v>1983</v>
      </c>
      <c r="BK95" s="36">
        <v>8.9247978758066893E-4</v>
      </c>
      <c r="BL95" s="36">
        <v>4.9992136657238007E-2</v>
      </c>
      <c r="BM95" s="36">
        <v>0.28728941082954407</v>
      </c>
      <c r="BN95" s="36">
        <v>0.66271847486495972</v>
      </c>
      <c r="BO95" s="36">
        <v>0.26687115430831909</v>
      </c>
      <c r="BP95" s="36">
        <v>0.1041361391544342</v>
      </c>
      <c r="BQ95" s="36" t="e">
        <v>#REF!</v>
      </c>
      <c r="BR95" s="36" t="e">
        <v>#REF!</v>
      </c>
      <c r="BS95" s="37">
        <f t="shared" si="25"/>
        <v>0.39584732055664063</v>
      </c>
      <c r="BT95" s="41">
        <v>2.205361844971776E-3</v>
      </c>
      <c r="BU95" s="41">
        <v>0.21989139914512634</v>
      </c>
      <c r="BV95" s="41">
        <v>0.5031624436378479</v>
      </c>
      <c r="BW95" s="41">
        <v>0.27694615721702576</v>
      </c>
      <c r="BX95" s="41">
        <v>5.6681852787733078E-2</v>
      </c>
      <c r="BY95" s="41">
        <v>1.205854769796133E-2</v>
      </c>
      <c r="BZ95" s="36">
        <f t="shared" si="27"/>
        <v>0.22026430442929268</v>
      </c>
      <c r="CA95" s="41">
        <v>0</v>
      </c>
      <c r="CB95" s="36">
        <v>0.11422369629144669</v>
      </c>
      <c r="CC95" s="36">
        <v>0.53869932889938354</v>
      </c>
      <c r="CD95" s="36">
        <v>0.34707698225975037</v>
      </c>
      <c r="CE95" s="36">
        <v>7.7920369803905487E-2</v>
      </c>
      <c r="CF95" s="36">
        <v>1.6884094104170799E-2</v>
      </c>
      <c r="CG95" s="37">
        <f t="shared" si="28"/>
        <v>0.26915661245584488</v>
      </c>
      <c r="CH95" s="36"/>
      <c r="DF95" s="139">
        <v>0.21546369750829159</v>
      </c>
      <c r="DG95" s="140">
        <v>0.1927329722969652</v>
      </c>
      <c r="DH95" s="140">
        <v>2.2730725211326373E-2</v>
      </c>
      <c r="DI95" s="140">
        <v>0.18173693097196519</v>
      </c>
      <c r="DJ95" s="140">
        <v>1.782383272910109E-2</v>
      </c>
      <c r="DK95" s="140">
        <v>3.6978290874963441E-3</v>
      </c>
      <c r="DL95" s="140">
        <v>1.2205108356862317E-2</v>
      </c>
      <c r="DM95" s="141">
        <f t="shared" si="29"/>
        <v>1.590293744435866E-2</v>
      </c>
      <c r="DN95" s="133">
        <v>0.47771748066671255</v>
      </c>
      <c r="DO95" s="133">
        <v>0.42299044609487801</v>
      </c>
      <c r="DP95" s="133">
        <v>5.4727034571834504E-2</v>
      </c>
      <c r="DQ95" s="133">
        <v>0.40183854103088379</v>
      </c>
      <c r="DR95" s="133">
        <v>3.3563946877684589E-2</v>
      </c>
      <c r="DS95" s="133">
        <v>7.28160658215067E-3</v>
      </c>
      <c r="DT95" s="133">
        <v>3.5033385934070863E-2</v>
      </c>
      <c r="DU95" s="133">
        <f t="shared" si="30"/>
        <v>4.2314992516221533E-2</v>
      </c>
      <c r="DV95" s="145">
        <f t="shared" si="31"/>
        <v>0.38656980741757385</v>
      </c>
      <c r="DW95" s="146">
        <f t="shared" si="32"/>
        <v>0.25937062935280408</v>
      </c>
      <c r="DX95" s="146">
        <f t="shared" si="33"/>
        <v>0.12719917806476977</v>
      </c>
      <c r="DY95" s="146">
        <f t="shared" si="34"/>
        <v>0.21510022133588791</v>
      </c>
      <c r="DZ95" s="146">
        <f t="shared" si="35"/>
        <v>6.7338475781089757E-2</v>
      </c>
      <c r="EA95" s="146">
        <f t="shared" si="36"/>
        <v>5.3091106646504889E-3</v>
      </c>
      <c r="EB95" s="146">
        <f t="shared" si="37"/>
        <v>9.8821996218390495E-2</v>
      </c>
      <c r="EC95" s="147">
        <f t="shared" si="38"/>
        <v>0.10413110688304097</v>
      </c>
      <c r="ED95" s="133">
        <v>0.30682558289447659</v>
      </c>
      <c r="EE95" s="133">
        <v>0.21787316755837946</v>
      </c>
      <c r="EF95" s="133">
        <v>8.8952415336097157E-2</v>
      </c>
      <c r="EG95" s="133">
        <v>0.18490326404571533</v>
      </c>
      <c r="EH95" s="133">
        <v>5.0387769288550634E-2</v>
      </c>
      <c r="EI95" s="133">
        <v>4.3877139754200725E-3</v>
      </c>
      <c r="EJ95" s="133">
        <v>6.714683373549013E-2</v>
      </c>
      <c r="EK95" s="133">
        <f t="shared" si="39"/>
        <v>7.1534547710910196E-2</v>
      </c>
      <c r="EL95" s="139">
        <v>7.9744224523097235E-2</v>
      </c>
      <c r="EM95" s="140">
        <v>4.1497461794424602E-2</v>
      </c>
      <c r="EN95" s="140">
        <v>3.8246762728672626E-2</v>
      </c>
      <c r="EO95" s="140">
        <v>3.0196957290172577E-2</v>
      </c>
      <c r="EP95" s="140">
        <v>1.695070649253913E-2</v>
      </c>
      <c r="EQ95" s="140">
        <v>9.2139668923041645E-4</v>
      </c>
      <c r="ER95" s="140">
        <v>3.1675162482900372E-2</v>
      </c>
      <c r="ES95" s="141">
        <f t="shared" si="40"/>
        <v>3.2596559172130786E-2</v>
      </c>
      <c r="ET95" s="139">
        <v>2.3797494186714577E-2</v>
      </c>
      <c r="EU95" s="140">
        <v>7.5307414184614041E-3</v>
      </c>
      <c r="EV95" s="140">
        <v>1.6266752768253172E-2</v>
      </c>
      <c r="EW95" s="140">
        <v>5.3759999573230743E-3</v>
      </c>
      <c r="EX95" s="140">
        <v>3.1794264018586383E-3</v>
      </c>
      <c r="EY95" s="140">
        <v>1.6055283256845133E-4</v>
      </c>
      <c r="EZ95" s="140">
        <v>1.5081514892868733E-2</v>
      </c>
      <c r="FA95" s="141">
        <f t="shared" si="41"/>
        <v>1.5242067725437184E-2</v>
      </c>
      <c r="FB95" s="139">
        <v>5.5946730077266693E-2</v>
      </c>
      <c r="FC95" s="140">
        <v>3.3966720104217529E-2</v>
      </c>
      <c r="FD95" s="140">
        <v>2.1980009973049164E-2</v>
      </c>
      <c r="FE95" s="140">
        <v>2.4820957332849503E-2</v>
      </c>
      <c r="FF95" s="140">
        <v>1.3771279715001583E-2</v>
      </c>
      <c r="FG95" s="140">
        <v>7.6084386091679335E-4</v>
      </c>
      <c r="FH95" s="140">
        <v>1.6593648120760918E-2</v>
      </c>
      <c r="FI95" s="141">
        <f t="shared" si="42"/>
        <v>1.7354491981677711E-2</v>
      </c>
      <c r="FJ95" s="4"/>
      <c r="FK95" s="32">
        <v>1983</v>
      </c>
      <c r="FL95" s="122">
        <v>0.21546369750829159</v>
      </c>
      <c r="FM95" s="117">
        <v>0.1927329722969652</v>
      </c>
      <c r="FN95" s="117">
        <v>2.2730725211326373E-2</v>
      </c>
      <c r="FO95" s="122">
        <v>0.47771748066671255</v>
      </c>
      <c r="FP95" s="117">
        <v>0.42299044609487801</v>
      </c>
      <c r="FQ95" s="123">
        <v>5.4727034571834504E-2</v>
      </c>
      <c r="FR95" s="117">
        <v>0.30682558289447659</v>
      </c>
      <c r="FS95" s="117">
        <v>0.21787316755837946</v>
      </c>
      <c r="FT95" s="117">
        <v>8.8952415336097157E-2</v>
      </c>
      <c r="FU95" s="122">
        <v>7.9744224523097235E-2</v>
      </c>
      <c r="FV95" s="117">
        <v>4.1497461794424602E-2</v>
      </c>
      <c r="FW95" s="123">
        <v>3.8246762728672626E-2</v>
      </c>
      <c r="FX95" s="117">
        <v>2.3797494186714577E-2</v>
      </c>
      <c r="FY95" s="117">
        <v>7.5307414184614041E-3</v>
      </c>
      <c r="FZ95" s="123">
        <v>1.6266752768253172E-2</v>
      </c>
      <c r="GA95" s="117"/>
      <c r="GB95" s="117"/>
      <c r="GC95" s="199"/>
      <c r="GD95" s="194"/>
      <c r="GE95" s="194"/>
      <c r="GF95" s="194"/>
      <c r="GG95" s="194"/>
      <c r="GH95" s="194"/>
      <c r="GI95" s="194"/>
      <c r="GJ95" s="200"/>
      <c r="GK95" s="4">
        <v>1983</v>
      </c>
      <c r="GL95" s="152"/>
      <c r="GM95" s="120"/>
      <c r="GN95" s="120"/>
      <c r="GO95" s="120"/>
      <c r="GP95" s="121"/>
      <c r="GQ95" s="74"/>
      <c r="GR95" s="74"/>
      <c r="GS95" s="74"/>
      <c r="GT95" s="74"/>
      <c r="GU95" s="74"/>
      <c r="GZ95" s="74"/>
      <c r="HA95" s="74"/>
      <c r="HB95" s="74"/>
      <c r="HC95" s="74"/>
      <c r="HH95" s="192"/>
      <c r="HI95" s="32"/>
      <c r="HJ95" s="32"/>
      <c r="HK95" s="33"/>
      <c r="IE95" s="73"/>
      <c r="IF95" s="74"/>
      <c r="IG95" s="74"/>
      <c r="IH95" s="74"/>
      <c r="II95" s="75"/>
      <c r="IJ95" s="73"/>
      <c r="IK95" s="74"/>
      <c r="IL95" s="74"/>
      <c r="IM95" s="74"/>
      <c r="IN95" s="74"/>
      <c r="IO95" s="75"/>
      <c r="IP95" s="73"/>
      <c r="IQ95" s="74"/>
      <c r="IR95" s="74"/>
      <c r="IS95" s="74"/>
      <c r="IT95" s="74"/>
      <c r="IU95" s="75"/>
      <c r="IW95">
        <v>1987</v>
      </c>
      <c r="IX95" s="63">
        <v>0.68266582489013672</v>
      </c>
      <c r="IY95" s="63">
        <v>0.52893733179529723</v>
      </c>
      <c r="IZ95" s="14">
        <v>0.32832926511764526</v>
      </c>
      <c r="JA95" s="13">
        <v>0.27751004695892334</v>
      </c>
      <c r="JB95" s="13">
        <v>0.28655827045440674</v>
      </c>
      <c r="JC95" s="13">
        <v>0.17765650679284881</v>
      </c>
      <c r="JD95" s="13">
        <v>9.1930754482746124E-2</v>
      </c>
      <c r="JE95" s="13">
        <v>5.9457305818796158E-2</v>
      </c>
    </row>
    <row r="96" spans="1:265">
      <c r="A96" s="4">
        <v>1984</v>
      </c>
      <c r="B96" s="5">
        <v>504.65784522650432</v>
      </c>
      <c r="C96" s="5">
        <v>80.932130826504348</v>
      </c>
      <c r="D96" s="57">
        <f t="shared" si="11"/>
        <v>0.16037030156576637</v>
      </c>
      <c r="E96" s="12">
        <v>0.10159624936251238</v>
      </c>
      <c r="F96" s="12">
        <v>1.223236513368069E-2</v>
      </c>
      <c r="G96" s="12">
        <v>-1.8595355308505485E-4</v>
      </c>
      <c r="H96" s="12">
        <v>4.6727731544599013E-2</v>
      </c>
      <c r="I96" s="12">
        <v>1.0211869385854822E-2</v>
      </c>
      <c r="J96" s="57">
        <v>3.6515862158744194E-2</v>
      </c>
      <c r="K96" s="58">
        <f t="shared" si="12"/>
        <v>-9.0921940656962796E-8</v>
      </c>
      <c r="L96">
        <v>1984</v>
      </c>
      <c r="M96" s="55">
        <v>375.61922425967816</v>
      </c>
      <c r="N96" s="55">
        <v>104.78700000000001</v>
      </c>
      <c r="O96" s="55">
        <v>40.061724259678172</v>
      </c>
      <c r="P96" s="1">
        <f t="shared" si="20"/>
        <v>221.48165522771021</v>
      </c>
      <c r="Q96" s="14">
        <f t="shared" si="14"/>
        <v>0.14792081839296337</v>
      </c>
      <c r="R96" s="1">
        <f>0</f>
        <v>0</v>
      </c>
      <c r="S96" s="1">
        <f t="shared" si="21"/>
        <v>221.48165522771021</v>
      </c>
      <c r="T96" s="1">
        <f t="shared" si="15"/>
        <v>0</v>
      </c>
      <c r="U96" s="1">
        <f t="shared" si="22"/>
        <v>221.48165522771021</v>
      </c>
      <c r="V96" s="56">
        <f t="shared" si="23"/>
        <v>0.58964408880891706</v>
      </c>
      <c r="W96" s="18">
        <f t="shared" si="16"/>
        <v>0.10665514881097289</v>
      </c>
      <c r="X96" s="18">
        <f t="shared" si="17"/>
        <v>0.27897134446866662</v>
      </c>
      <c r="Y96" s="54">
        <f t="shared" si="24"/>
        <v>2.4729417911443452E-2</v>
      </c>
      <c r="Z96" s="13">
        <f t="shared" si="18"/>
        <v>1</v>
      </c>
      <c r="AA96" s="4">
        <v>1984</v>
      </c>
      <c r="AB96" s="13">
        <v>0.12525893747806549</v>
      </c>
      <c r="AC96" s="13">
        <v>0.52394992113113403</v>
      </c>
      <c r="AD96" s="13">
        <v>0.35079112648963928</v>
      </c>
      <c r="AE96" s="13">
        <v>8.4751300513744354E-2</v>
      </c>
      <c r="AF96" s="23">
        <v>0.20753690600395203</v>
      </c>
      <c r="AG96" s="23">
        <v>0.48271608352661133</v>
      </c>
      <c r="AH96" s="23">
        <v>0.30974704027175903</v>
      </c>
      <c r="AI96" s="23">
        <v>7.1666799485683441E-2</v>
      </c>
      <c r="AJ96" s="23">
        <v>0.14049792289733887</v>
      </c>
      <c r="AK96" s="23">
        <v>0.50352996587753296</v>
      </c>
      <c r="AL96" s="23">
        <v>0.35597208142280579</v>
      </c>
      <c r="AM96" s="23">
        <v>9.1736003756523132E-2</v>
      </c>
      <c r="AN96" s="23">
        <v>2.5766946375370026E-2</v>
      </c>
      <c r="AO96" s="13">
        <v>0.22530625760555267</v>
      </c>
      <c r="AP96" s="13">
        <v>0.47144216299057007</v>
      </c>
      <c r="AQ96" s="13">
        <v>0.30325156450271606</v>
      </c>
      <c r="AR96" s="13">
        <v>7.803799957036972E-2</v>
      </c>
      <c r="AS96" s="13">
        <f t="shared" si="13"/>
        <v>0.22521356493234634</v>
      </c>
      <c r="AT96" s="13">
        <v>2.3701732978224754E-2</v>
      </c>
      <c r="AU96" s="215">
        <v>25780.769501837018</v>
      </c>
      <c r="AV96" s="171">
        <v>0.16871345043182395</v>
      </c>
      <c r="AW96" s="171">
        <v>0.46037966012954706</v>
      </c>
      <c r="AX96" s="171">
        <v>0.37090688943862898</v>
      </c>
      <c r="AY96" s="171">
        <v>0.12579068541526803</v>
      </c>
      <c r="AZ96" s="171">
        <f t="shared" si="43"/>
        <v>0.24511620402336096</v>
      </c>
      <c r="BA96" s="216">
        <v>42389.053319953884</v>
      </c>
      <c r="BB96" s="215">
        <f>DataFigures!BA96*$BF$26</f>
        <v>34710.36108915088</v>
      </c>
      <c r="BC96" s="171">
        <f t="shared" si="44"/>
        <v>0.74273988206636932</v>
      </c>
      <c r="BD96" s="115"/>
      <c r="BI96" s="74"/>
      <c r="BJ96" s="4">
        <v>1984</v>
      </c>
      <c r="BK96" s="36">
        <v>7.6156668365001678E-4</v>
      </c>
      <c r="BL96" s="36">
        <v>4.8630647361278534E-2</v>
      </c>
      <c r="BM96" s="36">
        <v>0.29218459129333496</v>
      </c>
      <c r="BN96" s="36">
        <v>0.65918481349945068</v>
      </c>
      <c r="BO96" s="36">
        <v>0.2637723982334137</v>
      </c>
      <c r="BP96" s="36">
        <v>0.10018546879291534</v>
      </c>
      <c r="BQ96" s="36">
        <v>3.3034041523933411E-2</v>
      </c>
      <c r="BR96" s="36">
        <v>9.6813971176743507E-3</v>
      </c>
      <c r="BS96" s="37">
        <f t="shared" si="25"/>
        <v>0.39541241526603699</v>
      </c>
      <c r="BT96" s="41">
        <v>2.3715326096862555E-3</v>
      </c>
      <c r="BU96" s="41">
        <v>0.21709609031677246</v>
      </c>
      <c r="BV96" s="41">
        <v>0.50569379329681396</v>
      </c>
      <c r="BW96" s="41">
        <v>0.27721011638641357</v>
      </c>
      <c r="BX96" s="41">
        <v>5.5967018008232117E-2</v>
      </c>
      <c r="BY96" s="41">
        <v>1.1682508513331413E-2</v>
      </c>
      <c r="BZ96" s="36">
        <f t="shared" si="27"/>
        <v>0.22124309837818146</v>
      </c>
      <c r="CA96" s="41">
        <v>0</v>
      </c>
      <c r="CB96" s="36">
        <v>0.11391498148441315</v>
      </c>
      <c r="CC96" s="36">
        <v>0.53939318656921387</v>
      </c>
      <c r="CD96" s="36">
        <v>0.34669187664985657</v>
      </c>
      <c r="CE96" s="36">
        <v>7.6830700039863586E-2</v>
      </c>
      <c r="CF96" s="36">
        <v>1.6375752165913582E-2</v>
      </c>
      <c r="CG96" s="37">
        <f t="shared" si="28"/>
        <v>0.26986117660999298</v>
      </c>
      <c r="CH96" s="36"/>
      <c r="DF96" s="139">
        <v>0.21151179679922394</v>
      </c>
      <c r="DG96" s="140">
        <v>0.18788634011619051</v>
      </c>
      <c r="DH96" s="140">
        <v>2.3625456683033407E-2</v>
      </c>
      <c r="DI96" s="140">
        <v>0.17786029726266861</v>
      </c>
      <c r="DJ96" s="140">
        <v>1.6485349038269311E-2</v>
      </c>
      <c r="DK96" s="140">
        <v>4.6266667076598827E-3</v>
      </c>
      <c r="DL96" s="140">
        <v>1.2539480003408024E-2</v>
      </c>
      <c r="DM96" s="141">
        <f t="shared" si="29"/>
        <v>1.7166146711067906E-2</v>
      </c>
      <c r="DN96" s="133">
        <v>0.47891819254774054</v>
      </c>
      <c r="DO96" s="133">
        <v>0.41872640815846995</v>
      </c>
      <c r="DP96" s="133">
        <v>6.0191784389270586E-2</v>
      </c>
      <c r="DQ96" s="133">
        <v>0.39916391670703888</v>
      </c>
      <c r="DR96" s="133">
        <v>3.142679946586481E-2</v>
      </c>
      <c r="DS96" s="133">
        <v>9.3956917637817074E-3</v>
      </c>
      <c r="DT96" s="133">
        <v>3.8931773302238917E-2</v>
      </c>
      <c r="DU96" s="133">
        <f t="shared" si="30"/>
        <v>4.8327465066020626E-2</v>
      </c>
      <c r="DV96" s="145">
        <f t="shared" si="31"/>
        <v>0.39018540668950941</v>
      </c>
      <c r="DW96" s="146">
        <f t="shared" si="32"/>
        <v>0.25418699463760913</v>
      </c>
      <c r="DX96" s="146">
        <f t="shared" si="33"/>
        <v>0.13599841205190025</v>
      </c>
      <c r="DY96" s="146">
        <f t="shared" si="34"/>
        <v>0.21371311228722334</v>
      </c>
      <c r="DZ96" s="146">
        <f t="shared" si="35"/>
        <v>6.2139007736934274E-2</v>
      </c>
      <c r="EA96" s="146">
        <f t="shared" si="36"/>
        <v>6.7584155968872387E-3</v>
      </c>
      <c r="EB96" s="146">
        <f t="shared" si="37"/>
        <v>0.10757486849187406</v>
      </c>
      <c r="EC96" s="147">
        <f t="shared" si="38"/>
        <v>0.11433328408876128</v>
      </c>
      <c r="ED96" s="133">
        <v>0.30956996916765772</v>
      </c>
      <c r="EE96" s="133">
        <v>0.21411444164938032</v>
      </c>
      <c r="EF96" s="133">
        <v>9.5455527518277405E-2</v>
      </c>
      <c r="EG96" s="133">
        <v>0.18389899050816894</v>
      </c>
      <c r="EH96" s="133">
        <v>4.6618461341209769E-2</v>
      </c>
      <c r="EI96" s="133">
        <v>5.5918695241288837E-3</v>
      </c>
      <c r="EJ96" s="133">
        <v>7.3460645914899841E-2</v>
      </c>
      <c r="EK96" s="133">
        <f t="shared" si="39"/>
        <v>7.905251543902872E-2</v>
      </c>
      <c r="EL96" s="139">
        <v>8.0615437521851685E-2</v>
      </c>
      <c r="EM96" s="140">
        <v>4.0072552988228829E-2</v>
      </c>
      <c r="EN96" s="140">
        <v>4.0542884533622849E-2</v>
      </c>
      <c r="EO96" s="140">
        <v>2.9814121779054403E-2</v>
      </c>
      <c r="EP96" s="140">
        <v>1.5520546395724508E-2</v>
      </c>
      <c r="EQ96" s="140">
        <v>1.1665460727583548E-3</v>
      </c>
      <c r="ER96" s="140">
        <v>3.4114222576974218E-2</v>
      </c>
      <c r="ES96" s="141">
        <f t="shared" si="40"/>
        <v>3.528076864973257E-2</v>
      </c>
      <c r="ET96" s="139">
        <v>2.4033995374146286E-2</v>
      </c>
      <c r="EU96" s="140">
        <v>7.1544382059190639E-3</v>
      </c>
      <c r="EV96" s="140">
        <v>1.687955716822722E-2</v>
      </c>
      <c r="EW96" s="140">
        <v>5.4237288422882557E-3</v>
      </c>
      <c r="EX96" s="140">
        <v>2.5668316335679718E-3</v>
      </c>
      <c r="EY96" s="140">
        <v>2.0307451001388001E-4</v>
      </c>
      <c r="EZ96" s="140">
        <v>1.5840360143608147E-2</v>
      </c>
      <c r="FA96" s="141">
        <f t="shared" si="41"/>
        <v>1.6043434653622027E-2</v>
      </c>
      <c r="FB96" s="139">
        <v>5.6581441313028336E-2</v>
      </c>
      <c r="FC96" s="140">
        <v>3.2918114215135574E-2</v>
      </c>
      <c r="FD96" s="140">
        <v>2.3663327097892761E-2</v>
      </c>
      <c r="FE96" s="140">
        <v>2.4390392005443573E-2</v>
      </c>
      <c r="FF96" s="140">
        <v>1.2953714467585087E-2</v>
      </c>
      <c r="FG96" s="140">
        <v>9.6347153885290027E-4</v>
      </c>
      <c r="FH96" s="140">
        <v>1.8273862078785896E-2</v>
      </c>
      <c r="FI96" s="141">
        <f t="shared" si="42"/>
        <v>1.9237333617638797E-2</v>
      </c>
      <c r="FJ96" s="4"/>
      <c r="FK96" s="32">
        <v>1984</v>
      </c>
      <c r="FL96" s="122">
        <v>0.21151179679922394</v>
      </c>
      <c r="FM96" s="117">
        <v>0.18788634011619051</v>
      </c>
      <c r="FN96" s="117">
        <v>2.3625456683033407E-2</v>
      </c>
      <c r="FO96" s="122">
        <v>0.47891819254774054</v>
      </c>
      <c r="FP96" s="117">
        <v>0.41872640815846995</v>
      </c>
      <c r="FQ96" s="123">
        <v>6.0191784389270586E-2</v>
      </c>
      <c r="FR96" s="117">
        <v>0.30956996916765772</v>
      </c>
      <c r="FS96" s="117">
        <v>0.21411444164938032</v>
      </c>
      <c r="FT96" s="117">
        <v>9.5455527518277405E-2</v>
      </c>
      <c r="FU96" s="122">
        <v>8.0615437521851685E-2</v>
      </c>
      <c r="FV96" s="117">
        <v>4.0072552988228829E-2</v>
      </c>
      <c r="FW96" s="123">
        <v>4.0542884533622849E-2</v>
      </c>
      <c r="FX96" s="117">
        <v>2.4033995374146286E-2</v>
      </c>
      <c r="FY96" s="117">
        <v>7.1544382059190639E-3</v>
      </c>
      <c r="FZ96" s="123">
        <v>1.687955716822722E-2</v>
      </c>
      <c r="GA96" s="117"/>
      <c r="GB96" s="117"/>
      <c r="GC96" s="199">
        <v>2.3956484794616699</v>
      </c>
      <c r="GD96" s="194">
        <v>1.6289911270141602</v>
      </c>
      <c r="GE96" s="194">
        <v>2.3537507057189941</v>
      </c>
      <c r="GF96" s="194">
        <v>2.7942047119140625</v>
      </c>
      <c r="GG96" s="194">
        <v>3.2487165927886963</v>
      </c>
      <c r="GH96" s="194">
        <v>2.6193883419036865</v>
      </c>
      <c r="GI96" s="194">
        <v>2.1650302410125732</v>
      </c>
      <c r="GJ96" s="200">
        <v>2.0670928955078125</v>
      </c>
      <c r="GK96" s="4">
        <v>1984</v>
      </c>
      <c r="GL96" s="211">
        <f>1-GM96</f>
        <v>0.63374444842338562</v>
      </c>
      <c r="GM96" s="120">
        <v>0.36625555157661438</v>
      </c>
      <c r="GN96" s="120">
        <v>0.18954020738601685</v>
      </c>
      <c r="GO96" s="120">
        <v>7.5785443186759949E-2</v>
      </c>
      <c r="GP96" s="121">
        <v>7.7042475342750549E-2</v>
      </c>
      <c r="GQ96" s="74"/>
      <c r="GR96" s="74"/>
      <c r="GS96" s="74"/>
      <c r="GT96" s="74"/>
      <c r="GU96" s="74"/>
      <c r="GZ96" s="74"/>
      <c r="HA96" s="74"/>
      <c r="HB96" s="74"/>
      <c r="HC96" s="74"/>
      <c r="HH96" s="193">
        <v>0.52189761400222778</v>
      </c>
      <c r="HI96" s="194">
        <v>0.52202687018429583</v>
      </c>
      <c r="HJ96" s="32"/>
      <c r="HK96" s="195">
        <v>0.90849275141954422</v>
      </c>
      <c r="IE96" s="73">
        <v>0.20700828080937356</v>
      </c>
      <c r="IF96" s="74">
        <v>0.51182781213228912</v>
      </c>
      <c r="IG96" s="74">
        <v>0.28116387128829956</v>
      </c>
      <c r="IH96" s="74">
        <v>6.1884883791208267E-2</v>
      </c>
      <c r="II96" s="75">
        <v>3.9775129407644272E-2</v>
      </c>
      <c r="IJ96" s="73">
        <v>0.22785111596733965</v>
      </c>
      <c r="IK96" s="74">
        <v>0.46779984061620572</v>
      </c>
      <c r="IL96" s="74">
        <v>0.30434903502464294</v>
      </c>
      <c r="IM96" s="74">
        <v>8.6050041019916534E-2</v>
      </c>
      <c r="IN96" s="74">
        <v>6.1427377164363861E-2</v>
      </c>
      <c r="IO96" s="75">
        <v>2.8976684436202049E-2</v>
      </c>
      <c r="IP96" s="73">
        <v>0.21273006498208347</v>
      </c>
      <c r="IQ96" s="74">
        <v>0.47108830805438795</v>
      </c>
      <c r="IR96" s="74">
        <v>0.31618162989616394</v>
      </c>
      <c r="IS96" s="74">
        <v>8.2545779645442963E-2</v>
      </c>
      <c r="IT96" s="74">
        <v>5.5473897606134415E-2</v>
      </c>
      <c r="IU96" s="75">
        <v>2.1677957847714424E-2</v>
      </c>
      <c r="IW96">
        <v>1988</v>
      </c>
      <c r="IX96" s="63">
        <v>0.6825639009475708</v>
      </c>
      <c r="IY96" s="63">
        <v>0.5315129273725534</v>
      </c>
      <c r="IZ96" s="14">
        <v>0.33563140034675598</v>
      </c>
      <c r="JA96" s="13">
        <v>0.27703371644020081</v>
      </c>
      <c r="JB96" s="13">
        <v>0.28097677230834961</v>
      </c>
      <c r="JC96" s="13">
        <v>0.1821415982025143</v>
      </c>
      <c r="JD96" s="13">
        <v>9.6498124301433563E-2</v>
      </c>
      <c r="JE96" s="13">
        <v>6.0128707438707352E-2</v>
      </c>
    </row>
    <row r="97" spans="1:265">
      <c r="A97" s="4">
        <v>1985</v>
      </c>
      <c r="B97" s="5">
        <v>542.25659267349715</v>
      </c>
      <c r="C97" s="5">
        <v>93.294083573497062</v>
      </c>
      <c r="D97" s="57">
        <f t="shared" si="11"/>
        <v>0.17204785489748978</v>
      </c>
      <c r="E97" s="12">
        <v>0.10316431794945638</v>
      </c>
      <c r="F97" s="12">
        <v>1.5067332559926075E-2</v>
      </c>
      <c r="G97" s="12">
        <v>4.987346129898841E-3</v>
      </c>
      <c r="H97" s="12">
        <v>4.8829162652864876E-2</v>
      </c>
      <c r="I97" s="12">
        <v>1.0950166545186222E-2</v>
      </c>
      <c r="J97" s="57">
        <v>3.7878996107678656E-2</v>
      </c>
      <c r="K97" s="58">
        <f t="shared" si="12"/>
        <v>-3.0439465639048313E-7</v>
      </c>
      <c r="L97">
        <v>1985</v>
      </c>
      <c r="M97" s="55">
        <v>397.81542278825475</v>
      </c>
      <c r="N97" s="55">
        <v>112.2764</v>
      </c>
      <c r="O97" s="55">
        <v>43.104022788254809</v>
      </c>
      <c r="P97" s="1">
        <f t="shared" si="20"/>
        <v>232.67664231403029</v>
      </c>
      <c r="Q97" s="14">
        <f t="shared" si="14"/>
        <v>0.15095667964171455</v>
      </c>
      <c r="R97" s="1">
        <f>0</f>
        <v>0</v>
      </c>
      <c r="S97" s="1">
        <f t="shared" si="21"/>
        <v>232.67664231403029</v>
      </c>
      <c r="T97" s="1">
        <f t="shared" si="15"/>
        <v>0</v>
      </c>
      <c r="U97" s="1">
        <f t="shared" si="22"/>
        <v>232.67664231403029</v>
      </c>
      <c r="V97" s="56">
        <f t="shared" si="23"/>
        <v>0.58488592695381025</v>
      </c>
      <c r="W97" s="18">
        <f t="shared" si="16"/>
        <v>0.10835181423118879</v>
      </c>
      <c r="X97" s="18">
        <f t="shared" si="17"/>
        <v>0.28223239615262818</v>
      </c>
      <c r="Y97" s="54">
        <f t="shared" si="24"/>
        <v>2.4529862662372781E-2</v>
      </c>
      <c r="Z97" s="13">
        <f t="shared" si="18"/>
        <v>1</v>
      </c>
      <c r="AA97" s="4">
        <v>1985</v>
      </c>
      <c r="AB97" s="13">
        <v>0.13750138878822327</v>
      </c>
      <c r="AC97" s="13">
        <v>0.51950263977050781</v>
      </c>
      <c r="AD97" s="13">
        <v>0.34642314910888672</v>
      </c>
      <c r="AE97" s="13">
        <v>8.5893698036670685E-2</v>
      </c>
      <c r="AF97" s="23">
        <v>0.20866557955741882</v>
      </c>
      <c r="AG97" s="23">
        <v>0.48141416907310486</v>
      </c>
      <c r="AH97" s="23">
        <v>0.31293103098869324</v>
      </c>
      <c r="AI97" s="23">
        <v>7.4087195098400116E-2</v>
      </c>
      <c r="AJ97" s="23">
        <v>0.1499820202589035</v>
      </c>
      <c r="AK97" s="23">
        <v>0.49495974183082581</v>
      </c>
      <c r="AL97" s="23">
        <v>0.35497316718101501</v>
      </c>
      <c r="AM97" s="23">
        <v>9.3995697796344757E-2</v>
      </c>
      <c r="AN97" s="23">
        <v>2.7143063023686409E-2</v>
      </c>
      <c r="AO97" s="13">
        <v>0.22068251669406891</v>
      </c>
      <c r="AP97" s="13">
        <v>0.46836894750595093</v>
      </c>
      <c r="AQ97" s="13">
        <v>0.31094852089881897</v>
      </c>
      <c r="AR97" s="13">
        <v>8.1322245299816132E-2</v>
      </c>
      <c r="AS97" s="13">
        <f t="shared" si="13"/>
        <v>0.22962627559900284</v>
      </c>
      <c r="AT97" s="13">
        <v>2.4927454069256783E-2</v>
      </c>
      <c r="AU97" s="215">
        <v>26123.188782697598</v>
      </c>
      <c r="AV97" s="171">
        <v>0.16848248243331898</v>
      </c>
      <c r="AW97" s="171">
        <v>0.46118754148483315</v>
      </c>
      <c r="AX97" s="171">
        <v>0.37032997608184798</v>
      </c>
      <c r="AY97" s="171">
        <v>0.12575297057628601</v>
      </c>
      <c r="AZ97" s="171">
        <f t="shared" si="43"/>
        <v>0.24457700550556197</v>
      </c>
      <c r="BA97" s="216">
        <v>43147.132952185573</v>
      </c>
      <c r="BB97" s="215">
        <f>DataFigures!BA97*$BF$26</f>
        <v>35331.116112163065</v>
      </c>
      <c r="BC97" s="171">
        <f t="shared" si="44"/>
        <v>0.73938192894235932</v>
      </c>
      <c r="BD97" s="115"/>
      <c r="BI97" s="74"/>
      <c r="BJ97" s="4">
        <v>1985</v>
      </c>
      <c r="BK97" s="36">
        <v>7.7392527600750327E-4</v>
      </c>
      <c r="BL97" s="36">
        <v>4.8501528799533844E-2</v>
      </c>
      <c r="BM97" s="36">
        <v>0.28995165228843689</v>
      </c>
      <c r="BN97" s="36">
        <v>0.66154682636260986</v>
      </c>
      <c r="BO97" s="36">
        <v>0.26435172557830811</v>
      </c>
      <c r="BP97" s="36">
        <v>0.10109417140483856</v>
      </c>
      <c r="BQ97" s="36" t="e">
        <v>#REF!</v>
      </c>
      <c r="BR97" s="36" t="e">
        <v>#REF!</v>
      </c>
      <c r="BS97" s="37">
        <f t="shared" si="25"/>
        <v>0.39719510078430176</v>
      </c>
      <c r="BT97" s="41">
        <v>3.0938575509935617E-3</v>
      </c>
      <c r="BU97" s="41">
        <v>0.22192701697349548</v>
      </c>
      <c r="BV97" s="41">
        <v>0.50042080879211426</v>
      </c>
      <c r="BW97" s="41">
        <v>0.27765220403671265</v>
      </c>
      <c r="BX97" s="41">
        <v>5.739666149020195E-2</v>
      </c>
      <c r="BY97" s="41">
        <v>1.2207390740513802E-2</v>
      </c>
      <c r="BZ97" s="36">
        <f t="shared" si="27"/>
        <v>0.2202555425465107</v>
      </c>
      <c r="CA97" s="41">
        <v>0</v>
      </c>
      <c r="CB97" s="36">
        <v>0.12637673318386078</v>
      </c>
      <c r="CC97" s="36">
        <v>0.5318332314491272</v>
      </c>
      <c r="CD97" s="36">
        <v>0.34178999066352844</v>
      </c>
      <c r="CE97" s="36">
        <v>7.7596612274646759E-2</v>
      </c>
      <c r="CF97" s="36">
        <v>1.6837719827890396E-2</v>
      </c>
      <c r="CG97" s="37">
        <f t="shared" si="28"/>
        <v>0.26419337838888168</v>
      </c>
      <c r="CH97" s="36"/>
      <c r="DF97" s="139">
        <v>0.21371465156828506</v>
      </c>
      <c r="DG97" s="140">
        <v>0.1898253262251724</v>
      </c>
      <c r="DH97" s="140">
        <v>2.3889325343112673E-2</v>
      </c>
      <c r="DI97" s="140">
        <v>0.18087079655379057</v>
      </c>
      <c r="DJ97" s="140">
        <v>1.4833275806612275E-2</v>
      </c>
      <c r="DK97" s="140">
        <v>5.020307469435231E-3</v>
      </c>
      <c r="DL97" s="140">
        <v>1.2990267310200851E-2</v>
      </c>
      <c r="DM97" s="141">
        <f t="shared" si="29"/>
        <v>1.8010574779636083E-2</v>
      </c>
      <c r="DN97" s="133">
        <v>0.47216185680652517</v>
      </c>
      <c r="DO97" s="133">
        <v>0.40907952942548331</v>
      </c>
      <c r="DP97" s="133">
        <v>6.3082327381041872E-2</v>
      </c>
      <c r="DQ97" s="133">
        <v>0.391031414270401</v>
      </c>
      <c r="DR97" s="133">
        <v>2.9211038794885322E-2</v>
      </c>
      <c r="DS97" s="133">
        <v>1.0313692382296586E-2</v>
      </c>
      <c r="DT97" s="133">
        <v>4.1605720888032764E-2</v>
      </c>
      <c r="DU97" s="133">
        <f t="shared" si="30"/>
        <v>5.1919413270329354E-2</v>
      </c>
      <c r="DV97" s="145">
        <f t="shared" si="31"/>
        <v>0.3976623974147836</v>
      </c>
      <c r="DW97" s="146">
        <f t="shared" si="32"/>
        <v>0.24964049562907165</v>
      </c>
      <c r="DX97" s="146">
        <f t="shared" si="33"/>
        <v>0.14802190178571203</v>
      </c>
      <c r="DY97" s="146">
        <f t="shared" si="34"/>
        <v>0.20658310130238533</v>
      </c>
      <c r="DZ97" s="146">
        <f t="shared" si="35"/>
        <v>6.6124707014326198E-2</v>
      </c>
      <c r="EA97" s="146">
        <f t="shared" si="36"/>
        <v>7.4991620161291503E-3</v>
      </c>
      <c r="EB97" s="146">
        <f t="shared" si="37"/>
        <v>0.11745542598013936</v>
      </c>
      <c r="EC97" s="147">
        <f t="shared" si="38"/>
        <v>0.12495458799626852</v>
      </c>
      <c r="ED97" s="133">
        <v>0.31403293203655319</v>
      </c>
      <c r="EE97" s="133">
        <v>0.209884712057889</v>
      </c>
      <c r="EF97" s="133">
        <v>0.10414821997866422</v>
      </c>
      <c r="EG97" s="133">
        <v>0.17829041741788387</v>
      </c>
      <c r="EH97" s="133">
        <v>4.8818116381279864E-2</v>
      </c>
      <c r="EI97" s="133">
        <v>6.1960491463975637E-3</v>
      </c>
      <c r="EJ97" s="133">
        <v>8.0728347857293242E-2</v>
      </c>
      <c r="EK97" s="133">
        <f t="shared" si="39"/>
        <v>8.6924397003690812E-2</v>
      </c>
      <c r="EL97" s="139">
        <v>8.3629465378230433E-2</v>
      </c>
      <c r="EM97" s="140">
        <v>3.9755783571182632E-2</v>
      </c>
      <c r="EN97" s="140">
        <v>4.3873681807047808E-2</v>
      </c>
      <c r="EO97" s="140">
        <v>2.8292683884501457E-2</v>
      </c>
      <c r="EP97" s="140">
        <v>1.7306590633046334E-2</v>
      </c>
      <c r="EQ97" s="140">
        <v>1.3031128697315866E-3</v>
      </c>
      <c r="ER97" s="140">
        <v>3.6727078122846119E-2</v>
      </c>
      <c r="ES97" s="141">
        <f t="shared" si="40"/>
        <v>3.8030190992577706E-2</v>
      </c>
      <c r="ET97" s="139">
        <v>2.5531712453460073E-2</v>
      </c>
      <c r="EU97" s="140">
        <v>7.2383353355510056E-3</v>
      </c>
      <c r="EV97" s="140">
        <v>1.8293377117909067E-2</v>
      </c>
      <c r="EW97" s="140">
        <v>5.0805611535906792E-3</v>
      </c>
      <c r="EX97" s="140">
        <v>3.1841579056887878E-3</v>
      </c>
      <c r="EY97" s="140">
        <v>2.3994290460983635E-4</v>
      </c>
      <c r="EZ97" s="140">
        <v>1.7027050425899696E-2</v>
      </c>
      <c r="FA97" s="141">
        <f t="shared" si="41"/>
        <v>1.7266993330509531E-2</v>
      </c>
      <c r="FB97" s="139">
        <v>5.8097753673791885E-2</v>
      </c>
      <c r="FC97" s="140">
        <v>3.25174480676651E-2</v>
      </c>
      <c r="FD97" s="140">
        <v>2.5580305606126785E-2</v>
      </c>
      <c r="FE97" s="140">
        <v>2.3212123662233353E-2</v>
      </c>
      <c r="FF97" s="140">
        <v>1.41224330291152E-2</v>
      </c>
      <c r="FG97" s="140">
        <v>1.0631699115037918E-3</v>
      </c>
      <c r="FH97" s="140">
        <v>1.9700028002262115E-2</v>
      </c>
      <c r="FI97" s="141">
        <f t="shared" si="42"/>
        <v>2.0763197913765907E-2</v>
      </c>
      <c r="FJ97" s="4"/>
      <c r="FK97" s="32">
        <v>1985</v>
      </c>
      <c r="FL97" s="122">
        <v>0.21371465156828506</v>
      </c>
      <c r="FM97" s="117">
        <v>0.1898253262251724</v>
      </c>
      <c r="FN97" s="117">
        <v>2.3889325343112673E-2</v>
      </c>
      <c r="FO97" s="122">
        <v>0.47216185680652517</v>
      </c>
      <c r="FP97" s="117">
        <v>0.40907952942548331</v>
      </c>
      <c r="FQ97" s="123">
        <v>6.3082327381041872E-2</v>
      </c>
      <c r="FR97" s="117">
        <v>0.31403293203655319</v>
      </c>
      <c r="FS97" s="117">
        <v>0.209884712057889</v>
      </c>
      <c r="FT97" s="117">
        <v>0.10414821997866422</v>
      </c>
      <c r="FU97" s="122">
        <v>8.3629465378230433E-2</v>
      </c>
      <c r="FV97" s="117">
        <v>3.9755783571182632E-2</v>
      </c>
      <c r="FW97" s="123">
        <v>4.3873681807047808E-2</v>
      </c>
      <c r="FX97" s="117">
        <v>2.5531712453460073E-2</v>
      </c>
      <c r="FY97" s="117">
        <v>7.2383353355510056E-3</v>
      </c>
      <c r="FZ97" s="123">
        <v>1.8293377117909067E-2</v>
      </c>
      <c r="GA97" s="117"/>
      <c r="GB97" s="117"/>
      <c r="GC97" s="199"/>
      <c r="GD97" s="194"/>
      <c r="GE97" s="194"/>
      <c r="GF97" s="194"/>
      <c r="GG97" s="194"/>
      <c r="GH97" s="194"/>
      <c r="GI97" s="194"/>
      <c r="GJ97" s="200"/>
      <c r="GK97" s="4">
        <v>1985</v>
      </c>
      <c r="GL97" s="152"/>
      <c r="GM97" s="120"/>
      <c r="GN97" s="120"/>
      <c r="GO97" s="120"/>
      <c r="GP97" s="121"/>
      <c r="GQ97" s="74"/>
      <c r="GR97" s="74"/>
      <c r="GS97" s="74"/>
      <c r="GT97" s="74"/>
      <c r="GU97" s="74"/>
      <c r="GZ97" s="74"/>
      <c r="HA97" s="74"/>
      <c r="HB97" s="74"/>
      <c r="HC97" s="74"/>
      <c r="HH97" s="192"/>
      <c r="HI97" s="32"/>
      <c r="HJ97" s="32"/>
      <c r="HK97" s="33"/>
      <c r="IE97" s="73"/>
      <c r="IF97" s="74"/>
      <c r="IG97" s="74"/>
      <c r="IH97" s="74"/>
      <c r="II97" s="75"/>
      <c r="IJ97" s="73"/>
      <c r="IK97" s="74"/>
      <c r="IL97" s="74"/>
      <c r="IM97" s="74"/>
      <c r="IN97" s="74"/>
      <c r="IO97" s="75"/>
      <c r="IP97" s="73"/>
      <c r="IQ97" s="74"/>
      <c r="IR97" s="74"/>
      <c r="IS97" s="74"/>
      <c r="IT97" s="74"/>
      <c r="IU97" s="75"/>
      <c r="IW97">
        <v>1989</v>
      </c>
      <c r="IX97" s="63">
        <v>0.69184523820877075</v>
      </c>
      <c r="IY97" s="63">
        <v>0.53614448353350852</v>
      </c>
      <c r="IZ97" s="14">
        <v>0.33691000938415527</v>
      </c>
      <c r="JA97" s="13">
        <v>0.27827140688896179</v>
      </c>
      <c r="JB97" s="13">
        <v>0.2910725474357605</v>
      </c>
      <c r="JC97" s="13">
        <v>0.18745637299566206</v>
      </c>
      <c r="JD97" s="13">
        <v>0.10019050538539886</v>
      </c>
      <c r="JE97" s="13">
        <v>5.9153255075216293E-2</v>
      </c>
    </row>
    <row r="98" spans="1:265">
      <c r="A98" s="4">
        <v>1986</v>
      </c>
      <c r="B98" s="5">
        <v>585.76071837782081</v>
      </c>
      <c r="C98" s="5">
        <v>114.29877407782078</v>
      </c>
      <c r="D98" s="57">
        <f t="shared" si="11"/>
        <v>0.1951287795370687</v>
      </c>
      <c r="E98" s="12">
        <v>9.9574622528474446E-2</v>
      </c>
      <c r="F98" s="12">
        <v>1.9324318988984256E-2</v>
      </c>
      <c r="G98" s="12">
        <v>2.7813282370045159E-2</v>
      </c>
      <c r="H98" s="12">
        <v>4.8416777338810217E-2</v>
      </c>
      <c r="I98" s="12">
        <v>1.1170431534092012E-2</v>
      </c>
      <c r="J98" s="57">
        <v>3.7246345804718202E-2</v>
      </c>
      <c r="K98" s="58">
        <f t="shared" si="12"/>
        <v>-2.2168924537074863E-7</v>
      </c>
      <c r="L98">
        <v>1986</v>
      </c>
      <c r="M98" s="55">
        <v>417.73175276025586</v>
      </c>
      <c r="N98" s="55">
        <v>117.72550000000001</v>
      </c>
      <c r="O98" s="55">
        <v>46.25115276025587</v>
      </c>
      <c r="P98" s="1">
        <f t="shared" si="20"/>
        <v>243.54109199604426</v>
      </c>
      <c r="Q98" s="14">
        <f t="shared" si="14"/>
        <v>0.15416729596371639</v>
      </c>
      <c r="R98" s="1">
        <f>0</f>
        <v>0</v>
      </c>
      <c r="S98" s="1">
        <f t="shared" si="21"/>
        <v>243.54109199604426</v>
      </c>
      <c r="T98" s="1">
        <f t="shared" si="15"/>
        <v>0</v>
      </c>
      <c r="U98" s="1">
        <f t="shared" si="22"/>
        <v>243.54109199604426</v>
      </c>
      <c r="V98" s="56">
        <f t="shared" si="23"/>
        <v>0.5830083310325157</v>
      </c>
      <c r="W98" s="18">
        <f t="shared" si="16"/>
        <v>0.11071974408131785</v>
      </c>
      <c r="X98" s="18">
        <f t="shared" si="17"/>
        <v>0.281820807784188</v>
      </c>
      <c r="Y98" s="54">
        <f t="shared" si="24"/>
        <v>2.4451117101978448E-2</v>
      </c>
      <c r="Z98" s="13">
        <f t="shared" si="18"/>
        <v>1</v>
      </c>
      <c r="AA98" s="4">
        <v>1986</v>
      </c>
      <c r="AB98" s="13">
        <v>0.14839376509189606</v>
      </c>
      <c r="AC98" s="13">
        <v>0.51061904430389404</v>
      </c>
      <c r="AD98" s="13">
        <v>0.3399294912815094</v>
      </c>
      <c r="AE98" s="13">
        <v>8.6668521165847778E-2</v>
      </c>
      <c r="AF98" s="23">
        <v>0.20782022178173065</v>
      </c>
      <c r="AG98" s="23">
        <v>0.47626692056655884</v>
      </c>
      <c r="AH98" s="23">
        <v>0.31440013647079468</v>
      </c>
      <c r="AI98" s="23">
        <v>7.6382830739021301E-2</v>
      </c>
      <c r="AJ98" s="23">
        <v>0.1577589362859726</v>
      </c>
      <c r="AK98" s="23">
        <v>0.48371082544326782</v>
      </c>
      <c r="AL98" s="23">
        <v>0.35840818285942078</v>
      </c>
      <c r="AM98" s="23">
        <v>9.93008092045784E-2</v>
      </c>
      <c r="AN98" s="23">
        <v>3.0367899686098099E-2</v>
      </c>
      <c r="AO98" s="13">
        <v>0.21685127913951874</v>
      </c>
      <c r="AP98" s="13">
        <v>0.4635772705078125</v>
      </c>
      <c r="AQ98" s="13">
        <v>0.31957146525382996</v>
      </c>
      <c r="AR98" s="13">
        <v>8.591490238904953E-2</v>
      </c>
      <c r="AS98" s="13">
        <f t="shared" si="13"/>
        <v>0.23365656286478043</v>
      </c>
      <c r="AT98" s="13">
        <v>2.7129048481583595E-2</v>
      </c>
      <c r="AU98" s="215">
        <v>26708.269770751274</v>
      </c>
      <c r="AV98" s="171">
        <v>0.16688698530197099</v>
      </c>
      <c r="AW98" s="171">
        <v>0.46531975269317694</v>
      </c>
      <c r="AX98" s="171">
        <v>0.36779326200485196</v>
      </c>
      <c r="AY98" s="171">
        <v>0.12150094658136402</v>
      </c>
      <c r="AZ98" s="171">
        <f t="shared" si="43"/>
        <v>0.24629231542348795</v>
      </c>
      <c r="BA98" s="216">
        <v>43553.715234316252</v>
      </c>
      <c r="BB98" s="215">
        <f>DataFigures!BA98*$BF$26</f>
        <v>35664.046827050333</v>
      </c>
      <c r="BC98" s="171">
        <f t="shared" si="44"/>
        <v>0.74888500175739126</v>
      </c>
      <c r="BD98" s="115"/>
      <c r="BI98" s="74"/>
      <c r="BJ98" s="4">
        <v>1986</v>
      </c>
      <c r="BK98" s="36">
        <v>6.9264997728168964E-4</v>
      </c>
      <c r="BL98" s="36">
        <v>4.4292926788330078E-2</v>
      </c>
      <c r="BM98" s="36">
        <v>0.27876287698745728</v>
      </c>
      <c r="BN98" s="36">
        <v>0.67694425582885742</v>
      </c>
      <c r="BO98" s="36">
        <v>0.27601197361946106</v>
      </c>
      <c r="BP98" s="36">
        <v>0.10820164531469345</v>
      </c>
      <c r="BQ98" s="36" t="e">
        <v>#REF!</v>
      </c>
      <c r="BR98" s="36" t="e">
        <v>#REF!</v>
      </c>
      <c r="BS98" s="37">
        <f t="shared" si="25"/>
        <v>0.40093228220939636</v>
      </c>
      <c r="BT98" s="41">
        <v>3.8113188929855824E-3</v>
      </c>
      <c r="BU98" s="41">
        <v>0.22672571241855621</v>
      </c>
      <c r="BV98" s="41">
        <v>0.49529621005058289</v>
      </c>
      <c r="BW98" s="41">
        <v>0.27797809243202209</v>
      </c>
      <c r="BX98" s="41">
        <v>5.8730117976665497E-2</v>
      </c>
      <c r="BY98" s="41">
        <v>1.2688751332461834E-2</v>
      </c>
      <c r="BZ98" s="36">
        <f t="shared" si="27"/>
        <v>0.2192479744553566</v>
      </c>
      <c r="CA98" s="41">
        <v>0</v>
      </c>
      <c r="CB98" s="36">
        <v>0.1387547105550766</v>
      </c>
      <c r="CC98" s="36">
        <v>0.52447223663330078</v>
      </c>
      <c r="CD98" s="36">
        <v>0.33677306771278381</v>
      </c>
      <c r="CE98" s="36">
        <v>7.8251093626022339E-2</v>
      </c>
      <c r="CF98" s="36">
        <v>1.7252327874302864E-2</v>
      </c>
      <c r="CG98" s="37">
        <f t="shared" si="28"/>
        <v>0.25852197408676147</v>
      </c>
      <c r="CH98" s="36"/>
      <c r="DF98" s="139">
        <v>0.21358394804246239</v>
      </c>
      <c r="DG98" s="140">
        <v>0.18951904764399929</v>
      </c>
      <c r="DH98" s="140">
        <v>2.4064900398463082E-2</v>
      </c>
      <c r="DI98" s="140">
        <v>0.18171771941706538</v>
      </c>
      <c r="DJ98" s="140">
        <v>1.3025961186291703E-2</v>
      </c>
      <c r="DK98" s="140">
        <v>5.6527432725493537E-3</v>
      </c>
      <c r="DL98" s="140">
        <v>1.3187519624645273E-2</v>
      </c>
      <c r="DM98" s="141">
        <f t="shared" si="29"/>
        <v>1.8840262897194628E-2</v>
      </c>
      <c r="DN98" s="133">
        <v>0.46273390146506654</v>
      </c>
      <c r="DO98" s="133">
        <v>0.39530405323115481</v>
      </c>
      <c r="DP98" s="133">
        <v>6.7429848233911793E-2</v>
      </c>
      <c r="DQ98" s="133">
        <v>0.37897006422281265</v>
      </c>
      <c r="DR98" s="133">
        <v>2.6638857729836655E-2</v>
      </c>
      <c r="DS98" s="133">
        <v>1.1749647414357923E-2</v>
      </c>
      <c r="DT98" s="133">
        <v>4.5375327796013408E-2</v>
      </c>
      <c r="DU98" s="133">
        <f t="shared" si="30"/>
        <v>5.7124975210371333E-2</v>
      </c>
      <c r="DV98" s="145">
        <f t="shared" si="31"/>
        <v>0.41368150787692826</v>
      </c>
      <c r="DW98" s="146">
        <f t="shared" si="32"/>
        <v>0.24216108693502281</v>
      </c>
      <c r="DX98" s="146">
        <f t="shared" si="33"/>
        <v>0.17152042094190537</v>
      </c>
      <c r="DY98" s="146">
        <f t="shared" si="34"/>
        <v>0.19733421690762043</v>
      </c>
      <c r="DZ98" s="146">
        <f t="shared" si="35"/>
        <v>6.8852023045108346E-2</v>
      </c>
      <c r="EA98" s="146">
        <f t="shared" si="36"/>
        <v>8.6348646940926314E-3</v>
      </c>
      <c r="EB98" s="146">
        <f t="shared" si="37"/>
        <v>0.13886039633035921</v>
      </c>
      <c r="EC98" s="147">
        <f t="shared" si="38"/>
        <v>0.14749526102445185</v>
      </c>
      <c r="ED98" s="133">
        <v>0.32355277433538898</v>
      </c>
      <c r="EE98" s="133">
        <v>0.20325278484188614</v>
      </c>
      <c r="EF98" s="133">
        <v>0.12029998949350279</v>
      </c>
      <c r="EG98" s="133">
        <v>0.17084881756454706</v>
      </c>
      <c r="EH98" s="133">
        <v>5.0126387212325221E-2</v>
      </c>
      <c r="EI98" s="133">
        <v>7.1245886430371707E-3</v>
      </c>
      <c r="EJ98" s="133">
        <v>9.5452974813520178E-2</v>
      </c>
      <c r="EK98" s="133">
        <f t="shared" si="39"/>
        <v>0.10257756345655734</v>
      </c>
      <c r="EL98" s="139">
        <v>9.0128733541539247E-2</v>
      </c>
      <c r="EM98" s="140">
        <v>3.8908302093136671E-2</v>
      </c>
      <c r="EN98" s="140">
        <v>5.1220431448402576E-2</v>
      </c>
      <c r="EO98" s="140">
        <v>2.6485399343073368E-2</v>
      </c>
      <c r="EP98" s="140">
        <v>1.8725635832783121E-2</v>
      </c>
      <c r="EQ98" s="140">
        <v>1.5102760510554607E-3</v>
      </c>
      <c r="ER98" s="140">
        <v>4.3407421516839031E-2</v>
      </c>
      <c r="ES98" s="141">
        <f t="shared" si="40"/>
        <v>4.4917697567894495E-2</v>
      </c>
      <c r="ET98" s="139">
        <v>2.8993725528145903E-2</v>
      </c>
      <c r="EU98" s="140">
        <v>7.2159750141053127E-3</v>
      </c>
      <c r="EV98" s="140">
        <v>2.177775051404059E-2</v>
      </c>
      <c r="EW98" s="140">
        <v>4.6881362795829773E-3</v>
      </c>
      <c r="EX98" s="140">
        <v>3.7193020862361721E-3</v>
      </c>
      <c r="EY98" s="140">
        <v>2.9274600829236927E-4</v>
      </c>
      <c r="EZ98" s="140">
        <v>2.0293541204615566E-2</v>
      </c>
      <c r="FA98" s="141">
        <f t="shared" si="41"/>
        <v>2.0586287212907936E-2</v>
      </c>
      <c r="FB98" s="139">
        <v>6.1135008931159973E-2</v>
      </c>
      <c r="FC98" s="140">
        <v>3.1692326068878174E-2</v>
      </c>
      <c r="FD98" s="140">
        <v>2.944268099963665E-2</v>
      </c>
      <c r="FE98" s="140">
        <v>2.1797262132167816E-2</v>
      </c>
      <c r="FF98" s="140">
        <v>1.5006333589553833E-2</v>
      </c>
      <c r="FG98" s="140">
        <v>1.2175299925729632E-3</v>
      </c>
      <c r="FH98" s="140">
        <v>2.3113880306482315E-2</v>
      </c>
      <c r="FI98" s="141">
        <f t="shared" si="42"/>
        <v>2.4331410299055278E-2</v>
      </c>
      <c r="FJ98" s="4"/>
      <c r="FK98" s="32">
        <v>1986</v>
      </c>
      <c r="FL98" s="122">
        <v>0.21358394804246239</v>
      </c>
      <c r="FM98" s="117">
        <v>0.18951904764399929</v>
      </c>
      <c r="FN98" s="117">
        <v>2.4064900398463082E-2</v>
      </c>
      <c r="FO98" s="122">
        <v>0.46273390146506654</v>
      </c>
      <c r="FP98" s="117">
        <v>0.39530405323115481</v>
      </c>
      <c r="FQ98" s="123">
        <v>6.7429848233911793E-2</v>
      </c>
      <c r="FR98" s="117">
        <v>0.32355277433538898</v>
      </c>
      <c r="FS98" s="117">
        <v>0.20325278484188614</v>
      </c>
      <c r="FT98" s="117">
        <v>0.12029998949350279</v>
      </c>
      <c r="FU98" s="122">
        <v>9.0128733541539247E-2</v>
      </c>
      <c r="FV98" s="117">
        <v>3.8908302093136671E-2</v>
      </c>
      <c r="FW98" s="123">
        <v>5.1220431448402576E-2</v>
      </c>
      <c r="FX98" s="117">
        <v>2.8993725528145903E-2</v>
      </c>
      <c r="FY98" s="117">
        <v>7.2159750141053127E-3</v>
      </c>
      <c r="FZ98" s="123">
        <v>2.177775051404059E-2</v>
      </c>
      <c r="GA98" s="117"/>
      <c r="GB98" s="117"/>
      <c r="GC98" s="199"/>
      <c r="GD98" s="194"/>
      <c r="GE98" s="194"/>
      <c r="GF98" s="194"/>
      <c r="GG98" s="194"/>
      <c r="GH98" s="194"/>
      <c r="GI98" s="194"/>
      <c r="GJ98" s="200"/>
      <c r="GK98" s="4">
        <v>1986</v>
      </c>
      <c r="GL98" s="152"/>
      <c r="GM98" s="120"/>
      <c r="GN98" s="120"/>
      <c r="GO98" s="120"/>
      <c r="GP98" s="121"/>
      <c r="GQ98" s="74"/>
      <c r="GR98" s="74"/>
      <c r="GS98" s="74"/>
      <c r="GT98" s="74"/>
      <c r="GU98" s="74"/>
      <c r="GZ98" s="74"/>
      <c r="HA98" s="74"/>
      <c r="HB98" s="74"/>
      <c r="HC98" s="74"/>
      <c r="HH98" s="192"/>
      <c r="HI98" s="32"/>
      <c r="HJ98" s="32"/>
      <c r="HK98" s="33"/>
      <c r="IE98" s="73"/>
      <c r="IF98" s="74"/>
      <c r="IG98" s="74"/>
      <c r="IH98" s="74"/>
      <c r="II98" s="75"/>
      <c r="IJ98" s="73"/>
      <c r="IK98" s="74"/>
      <c r="IL98" s="74"/>
      <c r="IM98" s="74"/>
      <c r="IN98" s="74"/>
      <c r="IO98" s="75"/>
      <c r="IP98" s="73"/>
      <c r="IQ98" s="74"/>
      <c r="IR98" s="74"/>
      <c r="IS98" s="74"/>
      <c r="IT98" s="74"/>
      <c r="IU98" s="75"/>
      <c r="IW98">
        <v>1990</v>
      </c>
      <c r="IX98" s="63">
        <v>0.69320738315582275</v>
      </c>
      <c r="IY98" s="63">
        <v>0.5336014287336005</v>
      </c>
      <c r="IZ98" s="14">
        <v>0.33329480886459351</v>
      </c>
      <c r="JA98" s="13">
        <v>0.27758830785751343</v>
      </c>
      <c r="JB98" s="13">
        <v>0.29528075456619263</v>
      </c>
      <c r="JC98" s="13">
        <v>0.18485253668352827</v>
      </c>
      <c r="JD98" s="13">
        <v>0.10027548670768738</v>
      </c>
      <c r="JE98" s="13">
        <v>5.6907057762145996E-2</v>
      </c>
    </row>
    <row r="99" spans="1:265">
      <c r="A99" s="4">
        <v>1987</v>
      </c>
      <c r="B99" s="5">
        <v>617.00632887363963</v>
      </c>
      <c r="C99" s="5">
        <v>126.73522227363955</v>
      </c>
      <c r="D99" s="57">
        <f t="shared" si="11"/>
        <v>0.20540343971025038</v>
      </c>
      <c r="E99" s="12">
        <v>0.10667969986045431</v>
      </c>
      <c r="F99" s="12">
        <v>2.0946979121102941E-2</v>
      </c>
      <c r="G99" s="12">
        <v>2.7972217990704741E-2</v>
      </c>
      <c r="H99" s="12">
        <v>4.9804433092051244E-2</v>
      </c>
      <c r="I99" s="12">
        <v>1.1616250376368237E-2</v>
      </c>
      <c r="J99" s="57">
        <v>3.8188182715683007E-2</v>
      </c>
      <c r="K99" s="58">
        <f t="shared" si="12"/>
        <v>1.0964593714912763E-7</v>
      </c>
      <c r="L99">
        <v>1987</v>
      </c>
      <c r="M99" s="55">
        <v>435.51631061180757</v>
      </c>
      <c r="N99" s="55">
        <v>123.61509999999998</v>
      </c>
      <c r="O99" s="55">
        <v>50.754310611807583</v>
      </c>
      <c r="P99" s="1">
        <f t="shared" si="20"/>
        <v>250.63536140704869</v>
      </c>
      <c r="Q99" s="14">
        <f t="shared" si="14"/>
        <v>0.16272559671137804</v>
      </c>
      <c r="R99" s="1">
        <f>0</f>
        <v>0</v>
      </c>
      <c r="S99" s="1">
        <f t="shared" si="21"/>
        <v>250.63536140704869</v>
      </c>
      <c r="T99" s="1">
        <f t="shared" si="15"/>
        <v>0</v>
      </c>
      <c r="U99" s="1">
        <f t="shared" si="22"/>
        <v>250.63536140704869</v>
      </c>
      <c r="V99" s="56">
        <f t="shared" si="23"/>
        <v>0.57549018326078172</v>
      </c>
      <c r="W99" s="18">
        <f t="shared" si="16"/>
        <v>0.11653825442383224</v>
      </c>
      <c r="X99" s="18">
        <f t="shared" si="17"/>
        <v>0.28383575307741543</v>
      </c>
      <c r="Y99" s="54">
        <f t="shared" si="24"/>
        <v>2.4135809237970596E-2</v>
      </c>
      <c r="Z99" s="13">
        <f t="shared" si="18"/>
        <v>1</v>
      </c>
      <c r="AA99" s="4">
        <v>1987</v>
      </c>
      <c r="AB99" s="13">
        <v>0.16004367172718048</v>
      </c>
      <c r="AC99" s="13">
        <v>0.50764274597167969</v>
      </c>
      <c r="AD99" s="13">
        <v>0.33565759658813477</v>
      </c>
      <c r="AE99" s="13">
        <v>8.7127849459648132E-2</v>
      </c>
      <c r="AF99" s="23">
        <v>0.20896428823471069</v>
      </c>
      <c r="AG99" s="23">
        <v>0.476369708776474</v>
      </c>
      <c r="AH99" s="23">
        <v>0.31769391894340515</v>
      </c>
      <c r="AI99" s="23">
        <v>7.8292481601238251E-2</v>
      </c>
      <c r="AJ99" s="23">
        <v>0.16563864052295685</v>
      </c>
      <c r="AK99" s="23">
        <v>0.47473800182342529</v>
      </c>
      <c r="AL99" s="23">
        <v>0.35986381769180298</v>
      </c>
      <c r="AM99" s="23">
        <v>0.10386275500059128</v>
      </c>
      <c r="AN99" s="23">
        <v>3.3960994333028793E-2</v>
      </c>
      <c r="AO99" s="13">
        <v>0.21371574699878693</v>
      </c>
      <c r="AP99" s="13">
        <v>0.457955002784729</v>
      </c>
      <c r="AQ99" s="13">
        <v>0.32832926511764526</v>
      </c>
      <c r="AR99" s="13">
        <v>9.1930754482746124E-2</v>
      </c>
      <c r="AS99" s="13">
        <f t="shared" si="13"/>
        <v>0.23639851063489914</v>
      </c>
      <c r="AT99" s="13">
        <v>3.0634716153144836E-2</v>
      </c>
      <c r="AU99" s="215">
        <v>27204.018657539858</v>
      </c>
      <c r="AV99" s="171">
        <v>0.16378313302993797</v>
      </c>
      <c r="AW99" s="171">
        <v>0.45671325922012296</v>
      </c>
      <c r="AX99" s="171">
        <v>0.37950360774993902</v>
      </c>
      <c r="AY99" s="171">
        <v>0.13247351348400099</v>
      </c>
      <c r="AZ99" s="171">
        <f t="shared" si="43"/>
        <v>0.24703009426593803</v>
      </c>
      <c r="BA99" s="216">
        <v>44911.731369138237</v>
      </c>
      <c r="BB99" s="215">
        <f>DataFigures!BA99*$BF$26</f>
        <v>36776.061055081584</v>
      </c>
      <c r="BC99" s="171">
        <f t="shared" si="44"/>
        <v>0.73972083679094569</v>
      </c>
      <c r="BD99" s="115"/>
      <c r="BI99" s="74"/>
      <c r="BJ99" s="4">
        <v>1987</v>
      </c>
      <c r="BK99" s="36">
        <v>6.1513902619481087E-4</v>
      </c>
      <c r="BL99" s="36">
        <v>4.2790882289409637E-2</v>
      </c>
      <c r="BM99" s="36">
        <v>0.27454331517219543</v>
      </c>
      <c r="BN99" s="36">
        <v>0.68266582489013672</v>
      </c>
      <c r="BO99" s="36">
        <v>0.28655827045440674</v>
      </c>
      <c r="BP99" s="36">
        <v>0.11932186037302017</v>
      </c>
      <c r="BQ99" s="36" t="e">
        <v>#REF!</v>
      </c>
      <c r="BR99" s="36" t="e">
        <v>#REF!</v>
      </c>
      <c r="BS99" s="37">
        <f t="shared" si="25"/>
        <v>0.39610755443572998</v>
      </c>
      <c r="BT99" s="41">
        <v>4.4926092959940434E-3</v>
      </c>
      <c r="BU99" s="41">
        <v>0.23152150213718414</v>
      </c>
      <c r="BV99" s="41">
        <v>0.49096846580505371</v>
      </c>
      <c r="BW99" s="41">
        <v>0.27751004695892334</v>
      </c>
      <c r="BX99" s="41">
        <v>5.9457305818796158E-2</v>
      </c>
      <c r="BY99" s="41">
        <v>1.2938148342072964E-2</v>
      </c>
      <c r="BZ99" s="36">
        <f t="shared" si="27"/>
        <v>0.21805274114012718</v>
      </c>
      <c r="CA99" s="41">
        <v>0</v>
      </c>
      <c r="CB99" s="36">
        <v>0.15110093355178833</v>
      </c>
      <c r="CC99" s="36">
        <v>0.51806807518005371</v>
      </c>
      <c r="CD99" s="36">
        <v>0.33083099126815796</v>
      </c>
      <c r="CE99" s="36">
        <v>7.8100301325321198E-2</v>
      </c>
      <c r="CF99" s="36">
        <v>1.734183169901371E-2</v>
      </c>
      <c r="CG99" s="37">
        <f t="shared" si="28"/>
        <v>0.25273068994283676</v>
      </c>
      <c r="CH99" s="36"/>
      <c r="DF99" s="139">
        <v>0.21508672075404434</v>
      </c>
      <c r="DG99" s="140">
        <v>0.19150515334305096</v>
      </c>
      <c r="DH99" s="140">
        <v>2.3581567410993393E-2</v>
      </c>
      <c r="DI99" s="140">
        <v>0.18500328063964844</v>
      </c>
      <c r="DJ99" s="140">
        <v>1.1052749724246348E-2</v>
      </c>
      <c r="DK99" s="140">
        <v>6.8335261359807851E-3</v>
      </c>
      <c r="DL99" s="140">
        <v>1.2197162538257176E-2</v>
      </c>
      <c r="DM99" s="141">
        <f t="shared" si="29"/>
        <v>1.9030688674237961E-2</v>
      </c>
      <c r="DN99" s="133">
        <v>0.4554385590654999</v>
      </c>
      <c r="DO99" s="133">
        <v>0.38689234858078797</v>
      </c>
      <c r="DP99" s="133">
        <v>6.8546210484711934E-2</v>
      </c>
      <c r="DQ99" s="133">
        <v>0.37264791131019592</v>
      </c>
      <c r="DR99" s="133">
        <v>2.3622691890570861E-2</v>
      </c>
      <c r="DS99" s="133">
        <v>1.4373149045084379E-2</v>
      </c>
      <c r="DT99" s="133">
        <v>4.47947944448467E-2</v>
      </c>
      <c r="DU99" s="133">
        <f t="shared" si="30"/>
        <v>5.9167943489931082E-2</v>
      </c>
      <c r="DV99" s="145">
        <f t="shared" si="31"/>
        <v>0.42511363613585634</v>
      </c>
      <c r="DW99" s="146">
        <f t="shared" si="32"/>
        <v>0.23603291219204894</v>
      </c>
      <c r="DX99" s="146">
        <f t="shared" si="33"/>
        <v>0.18908072394380737</v>
      </c>
      <c r="DY99" s="146">
        <f t="shared" si="34"/>
        <v>0.19110657647252083</v>
      </c>
      <c r="DZ99" s="146">
        <f t="shared" si="35"/>
        <v>6.954534925548439E-2</v>
      </c>
      <c r="EA99" s="146">
        <f t="shared" si="36"/>
        <v>1.0674942566990911E-2</v>
      </c>
      <c r="EB99" s="146">
        <f t="shared" si="37"/>
        <v>0.1537867620038374</v>
      </c>
      <c r="EC99" s="147">
        <f t="shared" si="38"/>
        <v>0.16446170457082829</v>
      </c>
      <c r="ED99" s="133">
        <v>0.32970978180118621</v>
      </c>
      <c r="EE99" s="133">
        <v>0.19806946590200575</v>
      </c>
      <c r="EF99" s="133">
        <v>0.13164031589918046</v>
      </c>
      <c r="EG99" s="133">
        <v>0.16601664014160633</v>
      </c>
      <c r="EH99" s="133">
        <v>5.0019701861945806E-2</v>
      </c>
      <c r="EI99" s="133">
        <v>8.7959700536495208E-3</v>
      </c>
      <c r="EJ99" s="133">
        <v>0.10487746555493756</v>
      </c>
      <c r="EK99" s="133">
        <f t="shared" si="39"/>
        <v>0.11367343560858707</v>
      </c>
      <c r="EL99" s="139">
        <v>9.5403854334670121E-2</v>
      </c>
      <c r="EM99" s="140">
        <v>3.7963446290043196E-2</v>
      </c>
      <c r="EN99" s="140">
        <v>5.7440408044626926E-2</v>
      </c>
      <c r="EO99" s="140">
        <v>2.5089936330914497E-2</v>
      </c>
      <c r="EP99" s="140">
        <v>1.9525647393538591E-2</v>
      </c>
      <c r="EQ99" s="140">
        <v>1.8789725133413902E-3</v>
      </c>
      <c r="ER99" s="140">
        <v>4.8909296448899825E-2</v>
      </c>
      <c r="ES99" s="141">
        <f t="shared" si="40"/>
        <v>5.0788268962241215E-2</v>
      </c>
      <c r="ET99" s="139">
        <v>3.2712299698487296E-2</v>
      </c>
      <c r="EU99" s="140">
        <v>7.1471051833351569E-3</v>
      </c>
      <c r="EV99" s="140">
        <v>2.5565194515152143E-2</v>
      </c>
      <c r="EW99" s="140">
        <v>4.3700831010937691E-3</v>
      </c>
      <c r="EX99" s="140">
        <v>4.1074007503865365E-3</v>
      </c>
      <c r="EY99" s="140">
        <v>3.8183678324264748E-4</v>
      </c>
      <c r="EZ99" s="140">
        <v>2.3852979043844709E-2</v>
      </c>
      <c r="FA99" s="141">
        <f t="shared" si="41"/>
        <v>2.4234815827087357E-2</v>
      </c>
      <c r="FB99" s="139">
        <v>6.2691554427146912E-2</v>
      </c>
      <c r="FC99" s="140">
        <v>3.0816340819001198E-2</v>
      </c>
      <c r="FD99" s="140">
        <v>3.1875211745500565E-2</v>
      </c>
      <c r="FE99" s="140">
        <v>2.0719852298498154E-2</v>
      </c>
      <c r="FF99" s="140">
        <v>1.5418246388435364E-2</v>
      </c>
      <c r="FG99" s="140">
        <v>1.4971357304602861E-3</v>
      </c>
      <c r="FH99" s="140">
        <v>2.5056317448616028E-2</v>
      </c>
      <c r="FI99" s="141">
        <f t="shared" si="42"/>
        <v>2.6553453179076314E-2</v>
      </c>
      <c r="FJ99" s="4"/>
      <c r="FK99" s="32">
        <v>1987</v>
      </c>
      <c r="FL99" s="122">
        <v>0.21508672075404434</v>
      </c>
      <c r="FM99" s="117">
        <v>0.19150515334305096</v>
      </c>
      <c r="FN99" s="117">
        <v>2.3581567410993393E-2</v>
      </c>
      <c r="FO99" s="122">
        <v>0.4554385590654999</v>
      </c>
      <c r="FP99" s="117">
        <v>0.38689234858078797</v>
      </c>
      <c r="FQ99" s="123">
        <v>6.8546210484711934E-2</v>
      </c>
      <c r="FR99" s="117">
        <v>0.32970978180118621</v>
      </c>
      <c r="FS99" s="117">
        <v>0.19806946590200575</v>
      </c>
      <c r="FT99" s="117">
        <v>0.13164031589918046</v>
      </c>
      <c r="FU99" s="122">
        <v>9.5403854334670121E-2</v>
      </c>
      <c r="FV99" s="117">
        <v>3.7963446290043196E-2</v>
      </c>
      <c r="FW99" s="123">
        <v>5.7440408044626926E-2</v>
      </c>
      <c r="FX99" s="117">
        <v>3.2712299698487296E-2</v>
      </c>
      <c r="FY99" s="117">
        <v>7.1471051833351569E-3</v>
      </c>
      <c r="FZ99" s="123">
        <v>2.5565194515152143E-2</v>
      </c>
      <c r="GA99" s="117"/>
      <c r="GB99" s="117"/>
      <c r="GC99" s="199"/>
      <c r="GD99" s="194"/>
      <c r="GE99" s="194"/>
      <c r="GF99" s="194"/>
      <c r="GG99" s="194"/>
      <c r="GH99" s="194"/>
      <c r="GI99" s="194"/>
      <c r="GJ99" s="200"/>
      <c r="GK99" s="4">
        <v>1987</v>
      </c>
      <c r="GL99" s="152"/>
      <c r="GM99" s="120"/>
      <c r="GN99" s="120"/>
      <c r="GO99" s="120"/>
      <c r="GP99" s="121"/>
      <c r="GQ99" s="74"/>
      <c r="GR99" s="74"/>
      <c r="GS99" s="74"/>
      <c r="GT99" s="74"/>
      <c r="GU99" s="74"/>
      <c r="GZ99" s="74"/>
      <c r="HA99" s="74"/>
      <c r="HB99" s="74"/>
      <c r="HC99" s="74"/>
      <c r="HH99" s="192"/>
      <c r="HI99" s="32"/>
      <c r="HJ99" s="32"/>
      <c r="HK99" s="33"/>
      <c r="IE99" s="73"/>
      <c r="IF99" s="74"/>
      <c r="IG99" s="74"/>
      <c r="IH99" s="74"/>
      <c r="II99" s="75"/>
      <c r="IJ99" s="73"/>
      <c r="IK99" s="74"/>
      <c r="IL99" s="74"/>
      <c r="IM99" s="74"/>
      <c r="IN99" s="74"/>
      <c r="IO99" s="75"/>
      <c r="IP99" s="73"/>
      <c r="IQ99" s="74"/>
      <c r="IR99" s="74"/>
      <c r="IS99" s="74"/>
      <c r="IT99" s="74"/>
      <c r="IU99" s="75"/>
      <c r="IW99">
        <v>1991</v>
      </c>
      <c r="IX99" s="63">
        <v>0.6937219500541687</v>
      </c>
      <c r="IY99" s="63">
        <v>0.53986072892507408</v>
      </c>
      <c r="IZ99" s="14">
        <v>0.33192923665046692</v>
      </c>
      <c r="JA99" s="13">
        <v>0.26991724967956543</v>
      </c>
      <c r="JB99" s="13">
        <v>0.30734151601791382</v>
      </c>
      <c r="JC99" s="13">
        <v>0.19625369070009752</v>
      </c>
      <c r="JD99" s="13">
        <v>9.7509592771530151E-2</v>
      </c>
      <c r="JE99" s="13">
        <v>5.5987738072872162E-2</v>
      </c>
    </row>
    <row r="100" spans="1:265">
      <c r="A100" s="4">
        <v>1988</v>
      </c>
      <c r="B100" s="5">
        <v>664.09426268395555</v>
      </c>
      <c r="C100" s="5">
        <v>146.18307898395557</v>
      </c>
      <c r="D100" s="57">
        <f t="shared" si="11"/>
        <v>0.22012399021963022</v>
      </c>
      <c r="E100" s="12">
        <v>0.10140835187113469</v>
      </c>
      <c r="F100" s="12">
        <v>2.3175675309859409E-2</v>
      </c>
      <c r="G100" s="12">
        <v>4.2649674621788931E-2</v>
      </c>
      <c r="H100" s="12">
        <v>5.2890394643959456E-2</v>
      </c>
      <c r="I100" s="12">
        <v>1.2621250432318336E-2</v>
      </c>
      <c r="J100" s="57">
        <v>4.0269144211641121E-2</v>
      </c>
      <c r="K100" s="58">
        <f t="shared" si="12"/>
        <v>-1.0622711225927173E-7</v>
      </c>
      <c r="L100">
        <v>1988</v>
      </c>
      <c r="M100" s="55">
        <v>460.80131576638797</v>
      </c>
      <c r="N100" s="55">
        <v>131.36369999999999</v>
      </c>
      <c r="O100" s="55">
        <v>54.966415766387961</v>
      </c>
      <c r="P100" s="1">
        <f t="shared" si="20"/>
        <v>263.42333915442356</v>
      </c>
      <c r="Q100" s="14">
        <f t="shared" si="14"/>
        <v>0.16684923984323013</v>
      </c>
      <c r="R100" s="1">
        <f>0</f>
        <v>0</v>
      </c>
      <c r="S100" s="1">
        <f t="shared" si="21"/>
        <v>263.42333915442356</v>
      </c>
      <c r="T100" s="1">
        <f t="shared" si="15"/>
        <v>0</v>
      </c>
      <c r="U100" s="1">
        <f t="shared" si="22"/>
        <v>263.42333915442356</v>
      </c>
      <c r="V100" s="56">
        <f t="shared" si="23"/>
        <v>0.57166360021413454</v>
      </c>
      <c r="W100" s="18">
        <f t="shared" si="16"/>
        <v>0.11928441583325304</v>
      </c>
      <c r="X100" s="18">
        <f t="shared" si="17"/>
        <v>0.28507665995163378</v>
      </c>
      <c r="Y100" s="54">
        <f t="shared" si="24"/>
        <v>2.3975324000978626E-2</v>
      </c>
      <c r="Z100" s="13">
        <f t="shared" si="18"/>
        <v>0.99999999999999989</v>
      </c>
      <c r="AA100" s="4">
        <v>1988</v>
      </c>
      <c r="AB100" s="13">
        <v>0.16991294920444489</v>
      </c>
      <c r="AC100" s="13">
        <v>0.50140941143035889</v>
      </c>
      <c r="AD100" s="13">
        <v>0.32867765426635742</v>
      </c>
      <c r="AE100" s="13">
        <v>8.6626172065734863E-2</v>
      </c>
      <c r="AF100" s="23">
        <v>0.20872953534126282</v>
      </c>
      <c r="AG100" s="23">
        <v>0.47308856248855591</v>
      </c>
      <c r="AH100" s="23">
        <v>0.31818187236785889</v>
      </c>
      <c r="AI100" s="23">
        <v>7.9152524471282959E-2</v>
      </c>
      <c r="AJ100" s="23">
        <v>0.17352050542831421</v>
      </c>
      <c r="AK100" s="23">
        <v>0.46721857786178589</v>
      </c>
      <c r="AL100" s="23">
        <v>0.3592609167098999</v>
      </c>
      <c r="AM100" s="23">
        <v>0.10475100576877594</v>
      </c>
      <c r="AN100" s="23">
        <v>3.4557107836008072E-2</v>
      </c>
      <c r="AO100" s="13">
        <v>0.20929856598377228</v>
      </c>
      <c r="AP100" s="13">
        <v>0.45507001876831055</v>
      </c>
      <c r="AQ100" s="13">
        <v>0.33563140034675598</v>
      </c>
      <c r="AR100" s="13">
        <v>9.6498124301433563E-2</v>
      </c>
      <c r="AS100" s="13">
        <f t="shared" si="13"/>
        <v>0.23913327604532242</v>
      </c>
      <c r="AT100" s="13">
        <v>3.5136263817548752E-2</v>
      </c>
      <c r="AU100" s="215">
        <v>28224.943739968137</v>
      </c>
      <c r="AV100" s="171">
        <v>0.16143065690994296</v>
      </c>
      <c r="AW100" s="171">
        <v>0.44532075524330106</v>
      </c>
      <c r="AX100" s="171">
        <v>0.39324858784675604</v>
      </c>
      <c r="AY100" s="171">
        <v>0.14844711124896998</v>
      </c>
      <c r="AZ100" s="171">
        <f t="shared" si="43"/>
        <v>0.24480147659778606</v>
      </c>
      <c r="BA100" s="216">
        <v>46803.511187416669</v>
      </c>
      <c r="BB100" s="215">
        <f>DataFigures!BA100*$BF$26</f>
        <v>38325.148742838515</v>
      </c>
      <c r="BC100" s="171">
        <f t="shared" si="44"/>
        <v>0.73646012255183446</v>
      </c>
      <c r="BD100" s="115"/>
      <c r="BI100" s="74"/>
      <c r="BJ100" s="4">
        <v>1988</v>
      </c>
      <c r="BK100" s="36">
        <v>6.4278539502993226E-4</v>
      </c>
      <c r="BL100" s="36">
        <v>4.3010976165533066E-2</v>
      </c>
      <c r="BM100" s="36">
        <v>0.27442514896392822</v>
      </c>
      <c r="BN100" s="36">
        <v>0.6825639009475708</v>
      </c>
      <c r="BO100" s="36">
        <v>0.28097677230834961</v>
      </c>
      <c r="BP100" s="36">
        <v>0.11563896387815475</v>
      </c>
      <c r="BQ100" s="36">
        <v>4.7203756868839264E-2</v>
      </c>
      <c r="BR100" s="36">
        <v>1.5624363906681538E-2</v>
      </c>
      <c r="BS100" s="37">
        <f t="shared" si="25"/>
        <v>0.40158712863922119</v>
      </c>
      <c r="BT100" s="41">
        <v>5.17638074234128E-3</v>
      </c>
      <c r="BU100" s="41">
        <v>0.23642200231552124</v>
      </c>
      <c r="BV100" s="41">
        <v>0.48654425144195557</v>
      </c>
      <c r="BW100" s="41">
        <v>0.27703371644020081</v>
      </c>
      <c r="BX100" s="41">
        <v>6.0128707438707352E-2</v>
      </c>
      <c r="BY100" s="41">
        <v>1.3153648935258389E-2</v>
      </c>
      <c r="BZ100" s="36">
        <f t="shared" si="27"/>
        <v>0.21690500900149345</v>
      </c>
      <c r="CA100" s="41">
        <v>0</v>
      </c>
      <c r="CB100" s="36">
        <v>0.16350911557674408</v>
      </c>
      <c r="CC100" s="36">
        <v>0.5114600658416748</v>
      </c>
      <c r="CD100" s="36">
        <v>0.32503077387809753</v>
      </c>
      <c r="CE100" s="36">
        <v>7.793765515089035E-2</v>
      </c>
      <c r="CF100" s="36">
        <v>1.7363101243972778E-2</v>
      </c>
      <c r="CG100" s="37">
        <f t="shared" si="28"/>
        <v>0.24709311872720718</v>
      </c>
      <c r="CH100" s="36"/>
      <c r="DF100" s="139">
        <v>0.21661850913977471</v>
      </c>
      <c r="DG100" s="140">
        <v>0.1928351585353425</v>
      </c>
      <c r="DH100" s="140">
        <v>2.3783350604432228E-2</v>
      </c>
      <c r="DI100" s="140">
        <v>0.18745472189038992</v>
      </c>
      <c r="DJ100" s="140">
        <v>9.3113617064795456E-3</v>
      </c>
      <c r="DK100" s="140">
        <v>6.9198767528302367E-3</v>
      </c>
      <c r="DL100" s="140">
        <v>1.2932555914115565E-2</v>
      </c>
      <c r="DM100" s="141">
        <f t="shared" si="29"/>
        <v>1.98524326669458E-2</v>
      </c>
      <c r="DN100" s="133">
        <v>0.44976657370213435</v>
      </c>
      <c r="DO100" s="133">
        <v>0.37771267332207431</v>
      </c>
      <c r="DP100" s="133">
        <v>7.2053900380060043E-2</v>
      </c>
      <c r="DQ100" s="133">
        <v>0.36525958776473999</v>
      </c>
      <c r="DR100" s="133">
        <v>2.097961166964453E-2</v>
      </c>
      <c r="DS100" s="133">
        <v>1.4730182753312379E-2</v>
      </c>
      <c r="DT100" s="133">
        <v>4.8797198144083329E-2</v>
      </c>
      <c r="DU100" s="133">
        <f t="shared" si="30"/>
        <v>6.3527380897395708E-2</v>
      </c>
      <c r="DV100" s="145">
        <f t="shared" si="31"/>
        <v>0.43051439497673399</v>
      </c>
      <c r="DW100" s="146">
        <f t="shared" si="32"/>
        <v>0.2295822349045924</v>
      </c>
      <c r="DX100" s="146">
        <f t="shared" si="33"/>
        <v>0.20093216007214165</v>
      </c>
      <c r="DY100" s="146">
        <f t="shared" si="34"/>
        <v>0.18442672863602638</v>
      </c>
      <c r="DZ100" s="146">
        <f t="shared" si="35"/>
        <v>7.0328960069935775E-2</v>
      </c>
      <c r="EA100" s="146">
        <f t="shared" si="36"/>
        <v>1.105494220568554E-2</v>
      </c>
      <c r="EB100" s="146">
        <f t="shared" si="37"/>
        <v>0.16470376048015303</v>
      </c>
      <c r="EC100" s="147">
        <f t="shared" si="38"/>
        <v>0.17575870268583857</v>
      </c>
      <c r="ED100" s="133">
        <v>0.33361495003240682</v>
      </c>
      <c r="EE100" s="133">
        <v>0.19264373550887115</v>
      </c>
      <c r="EF100" s="133">
        <v>0.14097121452353573</v>
      </c>
      <c r="EG100" s="133">
        <v>0.16079834662377834</v>
      </c>
      <c r="EH100" s="133">
        <v>5.0042680253481887E-2</v>
      </c>
      <c r="EI100" s="133">
        <v>9.0970390680260148E-3</v>
      </c>
      <c r="EJ100" s="133">
        <v>0.11367688042538379</v>
      </c>
      <c r="EK100" s="133">
        <f t="shared" si="39"/>
        <v>0.12277391949340981</v>
      </c>
      <c r="EL100" s="139">
        <v>9.6899444944327173E-2</v>
      </c>
      <c r="EM100" s="140">
        <v>3.693849939572124E-2</v>
      </c>
      <c r="EN100" s="140">
        <v>5.996094554860594E-2</v>
      </c>
      <c r="EO100" s="140">
        <v>2.3628382012248039E-2</v>
      </c>
      <c r="EP100" s="140">
        <v>2.0286279816453895E-2</v>
      </c>
      <c r="EQ100" s="140">
        <v>1.9579031376595257E-3</v>
      </c>
      <c r="ER100" s="140">
        <v>5.1026880054769241E-2</v>
      </c>
      <c r="ES100" s="141">
        <f t="shared" si="40"/>
        <v>5.2984783192428768E-2</v>
      </c>
      <c r="ET100" s="139">
        <v>3.3343732702645172E-2</v>
      </c>
      <c r="EU100" s="140">
        <v>7.044053613739892E-3</v>
      </c>
      <c r="EV100" s="140">
        <v>2.6299679088905282E-2</v>
      </c>
      <c r="EW100" s="140">
        <v>4.0392894297838211E-3</v>
      </c>
      <c r="EX100" s="140">
        <v>4.4635997898416838E-3</v>
      </c>
      <c r="EY100" s="140">
        <v>4.1563471380715131E-4</v>
      </c>
      <c r="EZ100" s="140">
        <v>2.4425208680354821E-2</v>
      </c>
      <c r="FA100" s="141">
        <f t="shared" si="41"/>
        <v>2.4840843394161972E-2</v>
      </c>
      <c r="FB100" s="139">
        <v>6.3555710017681122E-2</v>
      </c>
      <c r="FC100" s="140">
        <v>2.9894445091485977E-2</v>
      </c>
      <c r="FD100" s="140">
        <v>3.3661264926195145E-2</v>
      </c>
      <c r="FE100" s="140">
        <v>1.9589092582464218E-2</v>
      </c>
      <c r="FF100" s="140">
        <v>1.5822680667042732E-2</v>
      </c>
      <c r="FG100" s="140">
        <v>1.542268437333405E-3</v>
      </c>
      <c r="FH100" s="140">
        <v>2.6601672172546387E-2</v>
      </c>
      <c r="FI100" s="141">
        <f t="shared" si="42"/>
        <v>2.8143940609879792E-2</v>
      </c>
      <c r="FJ100" s="4"/>
      <c r="FK100" s="32">
        <v>1988</v>
      </c>
      <c r="FL100" s="122">
        <v>0.21661850913977471</v>
      </c>
      <c r="FM100" s="117">
        <v>0.1928351585353425</v>
      </c>
      <c r="FN100" s="117">
        <v>2.3783350604432228E-2</v>
      </c>
      <c r="FO100" s="122">
        <v>0.44976657370213435</v>
      </c>
      <c r="FP100" s="117">
        <v>0.37771267332207431</v>
      </c>
      <c r="FQ100" s="123">
        <v>7.2053900380060043E-2</v>
      </c>
      <c r="FR100" s="117">
        <v>0.33361495003240682</v>
      </c>
      <c r="FS100" s="117">
        <v>0.19264373550887115</v>
      </c>
      <c r="FT100" s="117">
        <v>0.14097121452353573</v>
      </c>
      <c r="FU100" s="122">
        <v>9.6899444944327173E-2</v>
      </c>
      <c r="FV100" s="117">
        <v>3.693849939572124E-2</v>
      </c>
      <c r="FW100" s="123">
        <v>5.996094554860594E-2</v>
      </c>
      <c r="FX100" s="117">
        <v>3.3343732702645172E-2</v>
      </c>
      <c r="FY100" s="117">
        <v>7.044053613739892E-3</v>
      </c>
      <c r="FZ100" s="123">
        <v>2.6299679088905282E-2</v>
      </c>
      <c r="GA100" s="117"/>
      <c r="GB100" s="117"/>
      <c r="GC100" s="199">
        <v>1.8944460153579712</v>
      </c>
      <c r="GD100" s="194">
        <v>1.3792517185211182</v>
      </c>
      <c r="GE100" s="194">
        <v>1.8048988580703735</v>
      </c>
      <c r="GF100" s="194">
        <v>2.1026861667633057</v>
      </c>
      <c r="GG100" s="194">
        <v>2.571732759475708</v>
      </c>
      <c r="GH100" s="194">
        <v>2.1675624847412109</v>
      </c>
      <c r="GI100" s="194">
        <v>1.879084587097168</v>
      </c>
      <c r="GJ100" s="200">
        <v>1.5056693553924561</v>
      </c>
      <c r="GK100" s="4">
        <v>1988</v>
      </c>
      <c r="GL100" s="211">
        <f>1-GM100</f>
        <v>0.62165522575378418</v>
      </c>
      <c r="GM100" s="120">
        <v>0.37834477424621582</v>
      </c>
      <c r="GN100" s="120">
        <v>0.2443537563085556</v>
      </c>
      <c r="GO100" s="120"/>
      <c r="GP100" s="121">
        <v>7.763681560754776E-2</v>
      </c>
      <c r="GQ100" s="74"/>
      <c r="GR100" s="74"/>
      <c r="GS100" s="74"/>
      <c r="GT100" s="74"/>
      <c r="GU100" s="74"/>
      <c r="GZ100" s="74"/>
      <c r="HA100" s="74"/>
      <c r="HB100" s="74"/>
      <c r="HC100" s="74"/>
      <c r="HH100" s="193">
        <v>0.67541602253913879</v>
      </c>
      <c r="HI100" s="194">
        <v>0.49913830820823213</v>
      </c>
      <c r="HJ100" s="224">
        <f>HH100*HI100</f>
        <v>0.3371260108269189</v>
      </c>
      <c r="HK100" s="195">
        <v>0.9167688861489296</v>
      </c>
      <c r="IE100" s="73">
        <v>0.2207296035830931</v>
      </c>
      <c r="IF100" s="74">
        <v>0.48463604889200346</v>
      </c>
      <c r="IG100" s="74">
        <v>0.29463431239128113</v>
      </c>
      <c r="IH100" s="74">
        <v>7.7414751052856445E-2</v>
      </c>
      <c r="II100" s="75">
        <v>5.3228694945573807E-2</v>
      </c>
      <c r="IJ100" s="73">
        <v>0.22269531144529292</v>
      </c>
      <c r="IK100" s="74">
        <v>0.44003306140062431</v>
      </c>
      <c r="IL100" s="74">
        <v>0.33727163076400757</v>
      </c>
      <c r="IM100" s="74">
        <v>0.10438912361860275</v>
      </c>
      <c r="IN100" s="74">
        <v>7.5915269553661346E-2</v>
      </c>
      <c r="IO100" s="75">
        <v>3.8176298141479492E-2</v>
      </c>
      <c r="IP100" s="73">
        <v>0.23123794179327606</v>
      </c>
      <c r="IQ100" s="74">
        <v>0.4450776414834941</v>
      </c>
      <c r="IR100" s="74">
        <v>0.32368439435958862</v>
      </c>
      <c r="IS100" s="74">
        <v>9.2941582202911377E-2</v>
      </c>
      <c r="IT100" s="74">
        <v>6.6897362470626831E-2</v>
      </c>
      <c r="IU100" s="75">
        <v>3.2768234610557556E-2</v>
      </c>
      <c r="IW100">
        <v>1992</v>
      </c>
      <c r="IX100" s="63">
        <v>0.67759513854980469</v>
      </c>
      <c r="IY100" s="63">
        <v>0.53809476230302544</v>
      </c>
      <c r="IZ100" s="14">
        <v>0.32683458924293518</v>
      </c>
      <c r="JA100" s="13">
        <v>0.27448278665542603</v>
      </c>
      <c r="JB100" s="13">
        <v>0.29359245300292969</v>
      </c>
      <c r="JC100" s="13">
        <v>0.19419700267688028</v>
      </c>
      <c r="JD100" s="13">
        <v>9.5735475420951843E-2</v>
      </c>
      <c r="JE100" s="13">
        <v>5.5620085448026657E-2</v>
      </c>
    </row>
    <row r="101" spans="1:265">
      <c r="A101" s="4">
        <v>1989</v>
      </c>
      <c r="B101" s="5">
        <v>720.65295715142815</v>
      </c>
      <c r="C101" s="5">
        <v>166.61701335142811</v>
      </c>
      <c r="D101" s="57">
        <f t="shared" si="11"/>
        <v>0.23120284416791409</v>
      </c>
      <c r="E101" s="12">
        <v>0.1092360446495509</v>
      </c>
      <c r="F101" s="12">
        <v>2.5781955408737494E-2</v>
      </c>
      <c r="G101" s="12">
        <v>4.3082353908181173E-2</v>
      </c>
      <c r="H101" s="12">
        <v>5.3102490201444495E-2</v>
      </c>
      <c r="I101" s="12">
        <v>1.413357136597412E-2</v>
      </c>
      <c r="J101" s="57">
        <v>3.8968918835470379E-2</v>
      </c>
      <c r="K101" s="58">
        <f t="shared" si="12"/>
        <v>0</v>
      </c>
      <c r="L101">
        <v>1989</v>
      </c>
      <c r="M101" s="55">
        <v>489.90550056096998</v>
      </c>
      <c r="N101" s="55">
        <v>139.66399999999999</v>
      </c>
      <c r="O101" s="55">
        <v>61.445300560969983</v>
      </c>
      <c r="P101" s="1">
        <f t="shared" si="20"/>
        <v>277.17173728649396</v>
      </c>
      <c r="Q101" s="14">
        <f t="shared" si="14"/>
        <v>0.17543694982620597</v>
      </c>
      <c r="R101" s="1">
        <f>0</f>
        <v>0</v>
      </c>
      <c r="S101" s="1">
        <f t="shared" si="21"/>
        <v>277.17173728649396</v>
      </c>
      <c r="T101" s="1">
        <f t="shared" si="15"/>
        <v>0</v>
      </c>
      <c r="U101" s="1">
        <f t="shared" si="22"/>
        <v>277.17173728649396</v>
      </c>
      <c r="V101" s="56">
        <f t="shared" si="23"/>
        <v>0.56576571801932496</v>
      </c>
      <c r="W101" s="18">
        <f t="shared" si="16"/>
        <v>0.12542276110517556</v>
      </c>
      <c r="X101" s="18">
        <f t="shared" si="17"/>
        <v>0.2850835515014154</v>
      </c>
      <c r="Y101" s="54">
        <f t="shared" si="24"/>
        <v>2.3727969374084057E-2</v>
      </c>
      <c r="Z101" s="13">
        <f t="shared" si="18"/>
        <v>1</v>
      </c>
      <c r="AA101" s="4">
        <v>1989</v>
      </c>
      <c r="AB101" s="13">
        <v>0.16697543859481812</v>
      </c>
      <c r="AC101" s="13">
        <v>0.49228954315185547</v>
      </c>
      <c r="AD101" s="13">
        <v>0.33192715048789978</v>
      </c>
      <c r="AE101" s="13">
        <v>8.7819777429103851E-2</v>
      </c>
      <c r="AF101" s="23">
        <v>0.20472240447998047</v>
      </c>
      <c r="AG101" s="23">
        <v>0.46623712778091431</v>
      </c>
      <c r="AH101" s="23">
        <v>0.32051429152488708</v>
      </c>
      <c r="AI101" s="23">
        <v>8.1247128546237946E-2</v>
      </c>
      <c r="AJ101" s="23">
        <v>0.17033889889717102</v>
      </c>
      <c r="AK101" s="23">
        <v>0.46513780951499939</v>
      </c>
      <c r="AL101" s="23">
        <v>0.36436840891838074</v>
      </c>
      <c r="AM101" s="23">
        <v>0.10910803079605103</v>
      </c>
      <c r="AN101" s="23">
        <v>3.8011256605386734E-2</v>
      </c>
      <c r="AO101" s="13">
        <v>0.20726488530635834</v>
      </c>
      <c r="AP101" s="13">
        <v>0.4558250904083252</v>
      </c>
      <c r="AQ101" s="13">
        <v>0.33691000938415527</v>
      </c>
      <c r="AR101" s="13">
        <v>0.10019050538539886</v>
      </c>
      <c r="AS101" s="13">
        <f t="shared" si="13"/>
        <v>0.23671950399875641</v>
      </c>
      <c r="AT101" s="13">
        <v>3.6045964807271957E-2</v>
      </c>
      <c r="AU101" s="215">
        <v>29098.608293799258</v>
      </c>
      <c r="AV101" s="171">
        <v>0.16138303279876701</v>
      </c>
      <c r="AW101" s="171">
        <v>0.44828706979751604</v>
      </c>
      <c r="AX101" s="171">
        <v>0.39032989740371693</v>
      </c>
      <c r="AY101" s="171">
        <v>0.14389759302139302</v>
      </c>
      <c r="AZ101" s="171">
        <f t="shared" si="43"/>
        <v>0.24643230438232391</v>
      </c>
      <c r="BA101" s="216">
        <v>47370.957753190014</v>
      </c>
      <c r="BB101" s="215">
        <f>DataFigures!BA101*$BF$26</f>
        <v>38789.80349811515</v>
      </c>
      <c r="BC101" s="171">
        <f t="shared" si="44"/>
        <v>0.75016127099517782</v>
      </c>
      <c r="BD101" s="115"/>
      <c r="BI101" s="74"/>
      <c r="BJ101" s="4">
        <v>1989</v>
      </c>
      <c r="BK101" s="36">
        <v>6.4489798387512565E-4</v>
      </c>
      <c r="BL101" s="36">
        <v>4.0030624717473984E-2</v>
      </c>
      <c r="BM101" s="36">
        <v>0.26812413334846497</v>
      </c>
      <c r="BN101" s="36">
        <v>0.69184523820877075</v>
      </c>
      <c r="BO101" s="36">
        <v>0.2910725474357605</v>
      </c>
      <c r="BP101" s="36">
        <v>0.1254546195268631</v>
      </c>
      <c r="BQ101" s="36" t="e">
        <v>#REF!</v>
      </c>
      <c r="BR101" s="36" t="e">
        <v>#REF!</v>
      </c>
      <c r="BS101" s="37">
        <f t="shared" si="25"/>
        <v>0.40077269077301025</v>
      </c>
      <c r="BT101" s="41">
        <v>5.7991468347609043E-3</v>
      </c>
      <c r="BU101" s="41">
        <v>0.23557747900485992</v>
      </c>
      <c r="BV101" s="41">
        <v>0.48615112900733948</v>
      </c>
      <c r="BW101" s="41">
        <v>0.27827140688896179</v>
      </c>
      <c r="BX101" s="41">
        <v>5.9153255075216293E-2</v>
      </c>
      <c r="BY101" s="41">
        <v>1.3147258199751377E-2</v>
      </c>
      <c r="BZ101" s="36">
        <f t="shared" si="27"/>
        <v>0.2191181518137455</v>
      </c>
      <c r="CA101" s="41">
        <v>0</v>
      </c>
      <c r="CB101" s="36">
        <v>0.16242396831512451</v>
      </c>
      <c r="CC101" s="36">
        <v>0.51070564985275269</v>
      </c>
      <c r="CD101" s="36">
        <v>0.32687044143676758</v>
      </c>
      <c r="CE101" s="36">
        <v>7.7300228178501129E-2</v>
      </c>
      <c r="CF101" s="36">
        <v>1.7667533829808235E-2</v>
      </c>
      <c r="CG101" s="37">
        <f t="shared" si="28"/>
        <v>0.24957021325826645</v>
      </c>
      <c r="CH101" s="36"/>
      <c r="DF101" s="139">
        <v>0.21224913037809992</v>
      </c>
      <c r="DG101" s="140">
        <v>0.18895895844747934</v>
      </c>
      <c r="DH101" s="140">
        <v>2.3290171930620544E-2</v>
      </c>
      <c r="DI101" s="140">
        <v>0.18310031527653337</v>
      </c>
      <c r="DJ101" s="140">
        <v>1.0067033357763967E-2</v>
      </c>
      <c r="DK101" s="140">
        <v>6.0989481179316036E-3</v>
      </c>
      <c r="DL101" s="140">
        <v>1.2982831517110703E-2</v>
      </c>
      <c r="DM101" s="141">
        <f t="shared" si="29"/>
        <v>1.9081779635042307E-2</v>
      </c>
      <c r="DN101" s="133">
        <v>0.44876659708942274</v>
      </c>
      <c r="DO101" s="133">
        <v>0.37269939834117138</v>
      </c>
      <c r="DP101" s="133">
        <v>7.6067198748251352E-2</v>
      </c>
      <c r="DQ101" s="133">
        <v>0.35837458074092865</v>
      </c>
      <c r="DR101" s="133">
        <v>2.3847370093493352E-2</v>
      </c>
      <c r="DS101" s="133">
        <v>1.3349469365882541E-2</v>
      </c>
      <c r="DT101" s="133">
        <v>5.3195178193935634E-2</v>
      </c>
      <c r="DU101" s="133">
        <f t="shared" si="30"/>
        <v>6.6544647559818176E-2</v>
      </c>
      <c r="DV101" s="145">
        <f t="shared" si="31"/>
        <v>0.44037312836158304</v>
      </c>
      <c r="DW101" s="146">
        <f t="shared" si="32"/>
        <v>0.22466125729034706</v>
      </c>
      <c r="DX101" s="146">
        <f t="shared" si="33"/>
        <v>0.21571187107123602</v>
      </c>
      <c r="DY101" s="146">
        <f t="shared" si="34"/>
        <v>0.1793140429072082</v>
      </c>
      <c r="DZ101" s="146">
        <f t="shared" si="35"/>
        <v>7.0285436705673374E-2</v>
      </c>
      <c r="EA101" s="146">
        <f t="shared" si="36"/>
        <v>9.910979106723436E-3</v>
      </c>
      <c r="EB101" s="146">
        <f t="shared" si="37"/>
        <v>0.18086267375076445</v>
      </c>
      <c r="EC101" s="147">
        <f t="shared" si="38"/>
        <v>0.19077365285748787</v>
      </c>
      <c r="ED101" s="133">
        <v>0.33883117303049171</v>
      </c>
      <c r="EE101" s="133">
        <v>0.1890668461091847</v>
      </c>
      <c r="EF101" s="133">
        <v>0.14976432692130703</v>
      </c>
      <c r="EG101" s="133">
        <v>0.15637755184434354</v>
      </c>
      <c r="EH101" s="133">
        <v>5.1093567028797984E-2</v>
      </c>
      <c r="EI101" s="133">
        <v>8.1712993036394503E-3</v>
      </c>
      <c r="EJ101" s="133">
        <v>0.123188758192379</v>
      </c>
      <c r="EK101" s="133">
        <f t="shared" si="39"/>
        <v>0.13136005749601845</v>
      </c>
      <c r="EL101" s="139">
        <v>0.10154195533109134</v>
      </c>
      <c r="EM101" s="140">
        <v>3.5594411181162355E-2</v>
      </c>
      <c r="EN101" s="140">
        <v>6.5947544149928997E-2</v>
      </c>
      <c r="EO101" s="140">
        <v>2.2936491062864661E-2</v>
      </c>
      <c r="EP101" s="140">
        <v>1.9191869676875389E-2</v>
      </c>
      <c r="EQ101" s="140">
        <v>1.7396798030839848E-3</v>
      </c>
      <c r="ER101" s="140">
        <v>5.7673915558385455E-2</v>
      </c>
      <c r="ES101" s="141">
        <f t="shared" si="40"/>
        <v>5.9413595361469437E-2</v>
      </c>
      <c r="ET101" s="139">
        <v>3.6916935581453932E-2</v>
      </c>
      <c r="EU101" s="140">
        <v>6.6614510547769092E-3</v>
      </c>
      <c r="EV101" s="140">
        <v>3.0255484526677024E-2</v>
      </c>
      <c r="EW101" s="140">
        <v>3.906226484104991E-3</v>
      </c>
      <c r="EX101" s="140">
        <v>4.0767673548429252E-3</v>
      </c>
      <c r="EY101" s="140">
        <v>3.651062019550811E-4</v>
      </c>
      <c r="EZ101" s="140">
        <v>2.8568835580171734E-2</v>
      </c>
      <c r="FA101" s="141">
        <f t="shared" si="41"/>
        <v>2.8933941782126816E-2</v>
      </c>
      <c r="FB101" s="139">
        <v>6.462501734495163E-2</v>
      </c>
      <c r="FC101" s="140">
        <v>2.8932960703969002E-2</v>
      </c>
      <c r="FD101" s="140">
        <v>3.5692058503627777E-2</v>
      </c>
      <c r="FE101" s="140">
        <v>1.9030265510082245E-2</v>
      </c>
      <c r="FF101" s="140">
        <v>1.5115102753043175E-2</v>
      </c>
      <c r="FG101" s="140">
        <v>1.3745735632255673E-3</v>
      </c>
      <c r="FH101" s="140">
        <v>2.9105080291628838E-2</v>
      </c>
      <c r="FI101" s="141">
        <f t="shared" si="42"/>
        <v>3.0479653854854405E-2</v>
      </c>
      <c r="FJ101" s="4"/>
      <c r="FK101" s="32">
        <v>1989</v>
      </c>
      <c r="FL101" s="122">
        <v>0.21224913037809992</v>
      </c>
      <c r="FM101" s="117">
        <v>0.18895895844747934</v>
      </c>
      <c r="FN101" s="117">
        <v>2.3290171930620544E-2</v>
      </c>
      <c r="FO101" s="122">
        <v>0.44876659708942274</v>
      </c>
      <c r="FP101" s="117">
        <v>0.37269939834117138</v>
      </c>
      <c r="FQ101" s="123">
        <v>7.6067198748251352E-2</v>
      </c>
      <c r="FR101" s="117">
        <v>0.33883117303049171</v>
      </c>
      <c r="FS101" s="117">
        <v>0.1890668461091847</v>
      </c>
      <c r="FT101" s="117">
        <v>0.14976432692130703</v>
      </c>
      <c r="FU101" s="122">
        <v>0.10154195533109134</v>
      </c>
      <c r="FV101" s="117">
        <v>3.5594411181162355E-2</v>
      </c>
      <c r="FW101" s="123">
        <v>6.5947544149928997E-2</v>
      </c>
      <c r="FX101" s="117">
        <v>3.6916935581453932E-2</v>
      </c>
      <c r="FY101" s="117">
        <v>6.6614510547769092E-3</v>
      </c>
      <c r="FZ101" s="123">
        <v>3.0255484526677024E-2</v>
      </c>
      <c r="GA101" s="117"/>
      <c r="GB101" s="117"/>
      <c r="GC101" s="199"/>
      <c r="GD101" s="194"/>
      <c r="GE101" s="194"/>
      <c r="GF101" s="194"/>
      <c r="GG101" s="194"/>
      <c r="GH101" s="194"/>
      <c r="GI101" s="194"/>
      <c r="GJ101" s="200"/>
      <c r="GK101" s="4">
        <v>1989</v>
      </c>
      <c r="GL101" s="152"/>
      <c r="GM101" s="120"/>
      <c r="GN101" s="120"/>
      <c r="GO101" s="120"/>
      <c r="GP101" s="121"/>
      <c r="GQ101" s="74"/>
      <c r="GR101" s="74"/>
      <c r="GS101" s="74"/>
      <c r="GT101" s="74"/>
      <c r="GU101" s="74"/>
      <c r="GZ101" s="74"/>
      <c r="HA101" s="74"/>
      <c r="HB101" s="74"/>
      <c r="HC101" s="74"/>
      <c r="HH101" s="192"/>
      <c r="HI101" s="32"/>
      <c r="HJ101" s="32"/>
      <c r="HK101" s="33"/>
      <c r="IE101" s="73"/>
      <c r="IF101" s="74"/>
      <c r="IG101" s="74"/>
      <c r="IH101" s="74"/>
      <c r="II101" s="75"/>
      <c r="IJ101" s="73"/>
      <c r="IK101" s="74"/>
      <c r="IL101" s="74"/>
      <c r="IM101" s="74"/>
      <c r="IN101" s="74"/>
      <c r="IO101" s="75"/>
      <c r="IP101" s="73"/>
      <c r="IQ101" s="74"/>
      <c r="IR101" s="74"/>
      <c r="IS101" s="74"/>
      <c r="IT101" s="74"/>
      <c r="IU101" s="75"/>
      <c r="IW101">
        <v>1993</v>
      </c>
      <c r="IX101" s="63">
        <v>0.6674187183380127</v>
      </c>
      <c r="IY101" s="63">
        <v>0.54564767782072621</v>
      </c>
      <c r="IZ101" s="14">
        <v>0.32972455024719238</v>
      </c>
      <c r="JA101" s="13">
        <v>0.27028599381446838</v>
      </c>
      <c r="JB101" s="13">
        <v>0.30590364336967468</v>
      </c>
      <c r="JC101" s="13">
        <v>0.21160687199591438</v>
      </c>
      <c r="JD101" s="13">
        <v>0.10026488453149796</v>
      </c>
      <c r="JE101" s="13">
        <v>5.2209611982107162E-2</v>
      </c>
    </row>
    <row r="102" spans="1:265">
      <c r="A102" s="4">
        <v>1990</v>
      </c>
      <c r="B102" s="5">
        <v>763.07396258339156</v>
      </c>
      <c r="C102" s="5">
        <v>172.79539828339153</v>
      </c>
      <c r="D102" s="57">
        <f t="shared" si="11"/>
        <v>0.22644646096741614</v>
      </c>
      <c r="E102" s="12">
        <v>0.11160224500935002</v>
      </c>
      <c r="F102" s="12">
        <v>2.4161833731776126E-2</v>
      </c>
      <c r="G102" s="12">
        <v>3.8315421003507329E-2</v>
      </c>
      <c r="H102" s="12">
        <v>5.2367164032471838E-2</v>
      </c>
      <c r="I102" s="12">
        <v>1.5748145775170173E-2</v>
      </c>
      <c r="J102" s="57">
        <v>3.6619018257301669E-2</v>
      </c>
      <c r="K102" s="58">
        <f t="shared" si="12"/>
        <v>-2.0280968917457676E-7</v>
      </c>
      <c r="L102">
        <v>1990</v>
      </c>
      <c r="M102" s="55">
        <v>522.72513179296016</v>
      </c>
      <c r="N102" s="55">
        <v>147.40049999999997</v>
      </c>
      <c r="O102" s="55">
        <v>65.632631792960225</v>
      </c>
      <c r="P102" s="1">
        <f t="shared" si="20"/>
        <v>297.22645126123155</v>
      </c>
      <c r="Q102" s="14">
        <f t="shared" si="14"/>
        <v>0.17486897004181987</v>
      </c>
      <c r="R102" s="1">
        <f>0</f>
        <v>0</v>
      </c>
      <c r="S102" s="1">
        <f t="shared" si="21"/>
        <v>297.22645126123155</v>
      </c>
      <c r="T102" s="1">
        <f t="shared" si="15"/>
        <v>0</v>
      </c>
      <c r="U102" s="1">
        <f t="shared" si="22"/>
        <v>297.22645126123155</v>
      </c>
      <c r="V102" s="56">
        <f t="shared" si="23"/>
        <v>0.56860945300589905</v>
      </c>
      <c r="W102" s="18">
        <f t="shared" si="16"/>
        <v>0.12555859246299997</v>
      </c>
      <c r="X102" s="18">
        <f t="shared" si="17"/>
        <v>0.28198472014232911</v>
      </c>
      <c r="Y102" s="54">
        <f t="shared" si="24"/>
        <v>2.3847234388771898E-2</v>
      </c>
      <c r="Z102" s="13">
        <f t="shared" si="18"/>
        <v>1</v>
      </c>
      <c r="AA102" s="4">
        <v>1990</v>
      </c>
      <c r="AB102" s="13">
        <v>0.16683869063854218</v>
      </c>
      <c r="AC102" s="13">
        <v>0.495097815990448</v>
      </c>
      <c r="AD102" s="13">
        <v>0.33806350827217102</v>
      </c>
      <c r="AE102" s="13">
        <v>8.8062427937984467E-2</v>
      </c>
      <c r="AF102" s="23">
        <v>0.20517833530902863</v>
      </c>
      <c r="AG102" s="23">
        <v>0.46992817521095276</v>
      </c>
      <c r="AH102" s="23">
        <v>0.32489347457885742</v>
      </c>
      <c r="AI102" s="23">
        <v>8.2037389278411865E-2</v>
      </c>
      <c r="AJ102" s="23">
        <v>0.16961178183555603</v>
      </c>
      <c r="AK102" s="23">
        <v>0.46915799379348755</v>
      </c>
      <c r="AL102" s="23">
        <v>0.36123025417327881</v>
      </c>
      <c r="AM102" s="23">
        <v>0.10799941420555115</v>
      </c>
      <c r="AN102" s="23">
        <v>3.8633011281490326E-2</v>
      </c>
      <c r="AO102" s="13">
        <v>0.20684058964252472</v>
      </c>
      <c r="AP102" s="13">
        <v>0.45986461639404297</v>
      </c>
      <c r="AQ102" s="13">
        <v>0.33329480886459351</v>
      </c>
      <c r="AR102" s="13">
        <v>0.10027548670768738</v>
      </c>
      <c r="AS102" s="13">
        <f t="shared" si="13"/>
        <v>0.23301932215690613</v>
      </c>
      <c r="AT102" s="13">
        <v>3.6973301321268082E-2</v>
      </c>
      <c r="AU102" s="215">
        <v>29584.553171451887</v>
      </c>
      <c r="AV102" s="171">
        <v>0.15956103801727295</v>
      </c>
      <c r="AW102" s="171">
        <v>0.44926667213439891</v>
      </c>
      <c r="AX102" s="171">
        <v>0.39117228984832803</v>
      </c>
      <c r="AY102" s="171">
        <v>0.14457206428051003</v>
      </c>
      <c r="AZ102" s="171">
        <f t="shared" si="43"/>
        <v>0.24660022556781799</v>
      </c>
      <c r="BA102" s="216">
        <v>47346.445625994791</v>
      </c>
      <c r="BB102" s="215">
        <f>DataFigures!BA102*$BF$26</f>
        <v>38769.731693737085</v>
      </c>
      <c r="BC102" s="171">
        <f t="shared" si="44"/>
        <v>0.76308377383563419</v>
      </c>
      <c r="BD102" s="115"/>
      <c r="BI102" s="74"/>
      <c r="BJ102" s="4">
        <v>1990</v>
      </c>
      <c r="BK102" s="36">
        <v>6.3663744367659092E-4</v>
      </c>
      <c r="BL102" s="36">
        <v>3.8487620651721954E-2</v>
      </c>
      <c r="BM102" s="36">
        <v>0.2683049738407135</v>
      </c>
      <c r="BN102" s="36">
        <v>0.69320738315582275</v>
      </c>
      <c r="BO102" s="36">
        <v>0.29528075456619263</v>
      </c>
      <c r="BP102" s="36">
        <v>0.13160797953605652</v>
      </c>
      <c r="BQ102" s="36">
        <v>5.5571176111698151E-2</v>
      </c>
      <c r="BR102" s="36">
        <v>1.8217964097857475E-2</v>
      </c>
      <c r="BS102" s="37">
        <f t="shared" si="25"/>
        <v>0.39792662858963013</v>
      </c>
      <c r="BT102" s="41">
        <v>6.3442960381507874E-3</v>
      </c>
      <c r="BU102" s="41">
        <v>0.23499839007854462</v>
      </c>
      <c r="BV102" s="41">
        <v>0.48741334676742554</v>
      </c>
      <c r="BW102" s="41">
        <v>0.27758830785751343</v>
      </c>
      <c r="BX102" s="41">
        <v>5.6907057762145996E-2</v>
      </c>
      <c r="BY102" s="41">
        <v>1.2671654112637043E-2</v>
      </c>
      <c r="BZ102" s="36">
        <f t="shared" si="27"/>
        <v>0.22068125009536743</v>
      </c>
      <c r="CA102" s="41">
        <v>0</v>
      </c>
      <c r="CB102" s="36">
        <v>0.16150261461734772</v>
      </c>
      <c r="CC102" s="36">
        <v>0.51214438676834106</v>
      </c>
      <c r="CD102" s="36">
        <v>0.32635301351547241</v>
      </c>
      <c r="CE102" s="36">
        <v>7.4958592653274536E-2</v>
      </c>
      <c r="CF102" s="36">
        <v>1.729506254196167E-2</v>
      </c>
      <c r="CG102" s="37">
        <f t="shared" si="28"/>
        <v>0.25139442086219788</v>
      </c>
      <c r="CH102" s="36"/>
      <c r="DF102" s="139">
        <v>0.21219777463463863</v>
      </c>
      <c r="DG102" s="140">
        <v>0.19033763965126066</v>
      </c>
      <c r="DH102" s="140">
        <v>2.186013498337798E-2</v>
      </c>
      <c r="DI102" s="140">
        <v>0.18440210912376642</v>
      </c>
      <c r="DJ102" s="140">
        <v>1.0194348178163091E-2</v>
      </c>
      <c r="DK102" s="140">
        <v>5.6750202898585341E-3</v>
      </c>
      <c r="DL102" s="140">
        <v>1.1926297322837811E-2</v>
      </c>
      <c r="DM102" s="141">
        <f t="shared" si="29"/>
        <v>1.7601317612696343E-2</v>
      </c>
      <c r="DN102" s="133">
        <v>0.45333654489325842</v>
      </c>
      <c r="DO102" s="133">
        <v>0.37743851045235388</v>
      </c>
      <c r="DP102" s="133">
        <v>7.5898034440904469E-2</v>
      </c>
      <c r="DQ102" s="133">
        <v>0.36218509078025818</v>
      </c>
      <c r="DR102" s="133">
        <v>2.5272597220390457E-2</v>
      </c>
      <c r="DS102" s="133">
        <v>1.2776207131908829E-2</v>
      </c>
      <c r="DT102" s="133">
        <v>5.310264823983684E-2</v>
      </c>
      <c r="DU102" s="133">
        <f t="shared" si="30"/>
        <v>6.5878855371745676E-2</v>
      </c>
      <c r="DV102" s="145">
        <f t="shared" si="31"/>
        <v>0.43480403074769169</v>
      </c>
      <c r="DW102" s="146">
        <f t="shared" si="32"/>
        <v>0.22164099811962423</v>
      </c>
      <c r="DX102" s="146">
        <f t="shared" si="33"/>
        <v>0.21316303262806743</v>
      </c>
      <c r="DY102" s="146">
        <f t="shared" si="34"/>
        <v>0.17939862329512835</v>
      </c>
      <c r="DZ102" s="146">
        <f t="shared" si="35"/>
        <v>6.5526633306975182E-2</v>
      </c>
      <c r="EA102" s="146">
        <f t="shared" si="36"/>
        <v>9.3840604135400352E-3</v>
      </c>
      <c r="EB102" s="146">
        <f t="shared" si="37"/>
        <v>0.18049471723194682</v>
      </c>
      <c r="EC102" s="147">
        <f t="shared" si="38"/>
        <v>0.18987877764548686</v>
      </c>
      <c r="ED102" s="133">
        <v>0.33446565870477007</v>
      </c>
      <c r="EE102" s="133">
        <v>0.18766332582934925</v>
      </c>
      <c r="EF102" s="133">
        <v>0.14680233287542083</v>
      </c>
      <c r="EG102" s="133">
        <v>0.15646822238340974</v>
      </c>
      <c r="EH102" s="133">
        <v>4.8774175945948961E-2</v>
      </c>
      <c r="EI102" s="133">
        <v>7.7517185437930855E-3</v>
      </c>
      <c r="EJ102" s="133">
        <v>0.12147154505420962</v>
      </c>
      <c r="EK102" s="133">
        <f t="shared" si="39"/>
        <v>0.12922326359800271</v>
      </c>
      <c r="EL102" s="139">
        <v>0.10033837204292159</v>
      </c>
      <c r="EM102" s="140">
        <v>3.3977672290274999E-2</v>
      </c>
      <c r="EN102" s="140">
        <v>6.6360699752646607E-2</v>
      </c>
      <c r="EO102" s="140">
        <v>2.2930400911718607E-2</v>
      </c>
      <c r="EP102" s="140">
        <v>1.6752457361026225E-2</v>
      </c>
      <c r="EQ102" s="140">
        <v>1.6323418697469494E-3</v>
      </c>
      <c r="ER102" s="140">
        <v>5.9023172177737199E-2</v>
      </c>
      <c r="ES102" s="141">
        <f t="shared" si="40"/>
        <v>6.0655514047484149E-2</v>
      </c>
      <c r="ET102" s="139">
        <v>3.7597691065102502E-2</v>
      </c>
      <c r="EU102" s="140">
        <v>6.1865802979891703E-3</v>
      </c>
      <c r="EV102" s="140">
        <v>3.141111076711333E-2</v>
      </c>
      <c r="EW102" s="140">
        <v>3.8953539915382862E-3</v>
      </c>
      <c r="EX102" s="140">
        <v>3.3954279264243785E-3</v>
      </c>
      <c r="EY102" s="140">
        <v>3.3854832302337323E-4</v>
      </c>
      <c r="EZ102" s="140">
        <v>2.9968360742515431E-2</v>
      </c>
      <c r="FA102" s="141">
        <f t="shared" si="41"/>
        <v>3.0306909065538803E-2</v>
      </c>
      <c r="FB102" s="139">
        <v>6.2740683555603027E-2</v>
      </c>
      <c r="FC102" s="140">
        <v>2.7791092172265053E-2</v>
      </c>
      <c r="FD102" s="140">
        <v>3.4949589520692825E-2</v>
      </c>
      <c r="FE102" s="140">
        <v>1.9035046920180321E-2</v>
      </c>
      <c r="FF102" s="140">
        <v>1.3357029296457767E-2</v>
      </c>
      <c r="FG102" s="140">
        <v>1.2937935534864664E-3</v>
      </c>
      <c r="FH102" s="140">
        <v>2.9054811224341393E-2</v>
      </c>
      <c r="FI102" s="141">
        <f t="shared" si="42"/>
        <v>3.0348604777827859E-2</v>
      </c>
      <c r="FJ102" s="4"/>
      <c r="FK102" s="32">
        <v>1990</v>
      </c>
      <c r="FL102" s="122">
        <v>0.21219777463463863</v>
      </c>
      <c r="FM102" s="117">
        <v>0.19033763965126066</v>
      </c>
      <c r="FN102" s="117">
        <v>2.186013498337798E-2</v>
      </c>
      <c r="FO102" s="122">
        <v>0.45333654489325842</v>
      </c>
      <c r="FP102" s="117">
        <v>0.37743851045235388</v>
      </c>
      <c r="FQ102" s="123">
        <v>7.5898034440904469E-2</v>
      </c>
      <c r="FR102" s="117">
        <v>0.33446565870477007</v>
      </c>
      <c r="FS102" s="117">
        <v>0.18766332582934925</v>
      </c>
      <c r="FT102" s="117">
        <v>0.14680233287542083</v>
      </c>
      <c r="FU102" s="122">
        <v>0.10033837204292159</v>
      </c>
      <c r="FV102" s="117">
        <v>3.3977672290274999E-2</v>
      </c>
      <c r="FW102" s="123">
        <v>6.6360699752646607E-2</v>
      </c>
      <c r="FX102" s="117">
        <v>3.7597691065102502E-2</v>
      </c>
      <c r="FY102" s="117">
        <v>6.1865802979891703E-3</v>
      </c>
      <c r="FZ102" s="123">
        <v>3.141111076711333E-2</v>
      </c>
      <c r="GA102" s="117"/>
      <c r="GB102" s="117"/>
      <c r="GC102" s="199">
        <v>1.944062352180481</v>
      </c>
      <c r="GD102" s="194">
        <v>1.4800912141799927</v>
      </c>
      <c r="GE102" s="194">
        <v>1.7915534973144531</v>
      </c>
      <c r="GF102" s="194">
        <v>2.0946259498596191</v>
      </c>
      <c r="GG102" s="194">
        <v>2.7930021286010742</v>
      </c>
      <c r="GH102" s="194">
        <v>2.1299862861633301</v>
      </c>
      <c r="GI102" s="194">
        <v>1.9056328535079956</v>
      </c>
      <c r="GJ102" s="200">
        <v>1.6869688034057617</v>
      </c>
      <c r="GK102" s="4">
        <v>1990</v>
      </c>
      <c r="GL102" s="152"/>
      <c r="GM102" s="120"/>
      <c r="GN102" s="120">
        <v>0.25727838277816772</v>
      </c>
      <c r="GO102" s="120"/>
      <c r="GP102" s="121"/>
      <c r="GQ102" s="74"/>
      <c r="GR102" s="74"/>
      <c r="GS102" s="74"/>
      <c r="GT102" s="74"/>
      <c r="GU102" s="74"/>
      <c r="GZ102" s="74"/>
      <c r="HA102" s="74"/>
      <c r="HB102" s="74"/>
      <c r="HC102" s="74"/>
      <c r="HH102" s="193">
        <v>0.67745634913444519</v>
      </c>
      <c r="HI102" s="194">
        <v>0.49617584335350939</v>
      </c>
      <c r="HJ102" s="224">
        <f>HH102*HI102</f>
        <v>0.33613747536697286</v>
      </c>
      <c r="HK102" s="195">
        <v>0.94505352526903152</v>
      </c>
      <c r="IE102" s="73">
        <v>0.21079676696327265</v>
      </c>
      <c r="IF102" s="74">
        <v>0.4831374036747359</v>
      </c>
      <c r="IG102" s="74">
        <v>0.30606582760810852</v>
      </c>
      <c r="IH102" s="74">
        <v>8.0428905785083771E-2</v>
      </c>
      <c r="II102" s="75">
        <v>5.5182944983243942E-2</v>
      </c>
      <c r="IJ102" s="73">
        <v>0.22815958660140834</v>
      </c>
      <c r="IK102" s="74">
        <v>0.44028806495782541</v>
      </c>
      <c r="IL102" s="74">
        <v>0.33155232667922974</v>
      </c>
      <c r="IM102" s="74">
        <v>0.10939646512269974</v>
      </c>
      <c r="IN102" s="74">
        <v>8.2044504582881927E-2</v>
      </c>
      <c r="IO102" s="75">
        <v>4.4369257986545563E-2</v>
      </c>
      <c r="IP102" s="73">
        <v>0.22807863528590672</v>
      </c>
      <c r="IQ102" s="74">
        <v>0.4461175361510169</v>
      </c>
      <c r="IR102" s="74">
        <v>0.32580378651618958</v>
      </c>
      <c r="IS102" s="74">
        <v>9.7172096371650696E-2</v>
      </c>
      <c r="IT102" s="74">
        <v>7.0792324841022491E-2</v>
      </c>
      <c r="IU102" s="75">
        <v>3.6667373031377792E-2</v>
      </c>
      <c r="IW102">
        <v>1994</v>
      </c>
      <c r="IX102" s="63">
        <v>0.65752619504928589</v>
      </c>
      <c r="IY102" s="63">
        <v>0.54985377938030133</v>
      </c>
      <c r="IZ102" s="14">
        <v>0.32811620831489563</v>
      </c>
      <c r="JA102" s="13">
        <v>0.26989477872848511</v>
      </c>
      <c r="JB102" s="13">
        <v>0.30563056468963623</v>
      </c>
      <c r="JC102" s="13">
        <v>0.21723131084244207</v>
      </c>
      <c r="JD102" s="13">
        <v>9.8625011742115021E-2</v>
      </c>
      <c r="JE102" s="13">
        <v>5.4312311112880707E-2</v>
      </c>
    </row>
    <row r="103" spans="1:265">
      <c r="A103" s="4">
        <v>1991</v>
      </c>
      <c r="B103" s="5">
        <v>786.47716634136862</v>
      </c>
      <c r="C103" s="5">
        <v>172.38376644136852</v>
      </c>
      <c r="D103" s="57">
        <f t="shared" si="11"/>
        <v>0.2191847059505676</v>
      </c>
      <c r="E103" s="12">
        <v>0.1116661756460607</v>
      </c>
      <c r="F103" s="12">
        <v>2.1333187094560224E-2</v>
      </c>
      <c r="G103" s="12">
        <v>3.0292997009605718E-2</v>
      </c>
      <c r="H103" s="12">
        <v>5.5892736093279799E-2</v>
      </c>
      <c r="I103" s="12">
        <v>1.7786530364351655E-2</v>
      </c>
      <c r="J103" s="57">
        <v>3.8106205728928144E-2</v>
      </c>
      <c r="K103" s="58">
        <f t="shared" si="12"/>
        <v>-3.8989293883739951E-7</v>
      </c>
      <c r="L103">
        <v>1991</v>
      </c>
      <c r="M103" s="55">
        <v>546.61733855839134</v>
      </c>
      <c r="N103" s="55">
        <v>152.92860000000002</v>
      </c>
      <c r="O103" s="55">
        <v>68.286638558391289</v>
      </c>
      <c r="P103" s="1">
        <f t="shared" si="20"/>
        <v>312.30419712473167</v>
      </c>
      <c r="Q103" s="14">
        <f t="shared" si="14"/>
        <v>0.17345337031595867</v>
      </c>
      <c r="R103" s="1">
        <f>0</f>
        <v>0</v>
      </c>
      <c r="S103" s="1">
        <f t="shared" si="21"/>
        <v>312.30419712473167</v>
      </c>
      <c r="T103" s="1">
        <f t="shared" si="15"/>
        <v>0</v>
      </c>
      <c r="U103" s="1">
        <f t="shared" si="22"/>
        <v>312.30419712473167</v>
      </c>
      <c r="V103" s="56">
        <f t="shared" si="23"/>
        <v>0.57133971993713184</v>
      </c>
      <c r="W103" s="18">
        <f t="shared" si="16"/>
        <v>0.12492585533141976</v>
      </c>
      <c r="X103" s="18">
        <f t="shared" si="17"/>
        <v>0.27977268412912537</v>
      </c>
      <c r="Y103" s="54">
        <f t="shared" si="24"/>
        <v>2.3961740602323034E-2</v>
      </c>
      <c r="Z103" s="13">
        <f t="shared" si="18"/>
        <v>1</v>
      </c>
      <c r="AA103" s="4">
        <v>1991</v>
      </c>
      <c r="AB103" s="13">
        <v>0.16513849794864655</v>
      </c>
      <c r="AC103" s="13">
        <v>0.50153541564941406</v>
      </c>
      <c r="AD103" s="13">
        <v>0.33332604169845581</v>
      </c>
      <c r="AE103" s="13">
        <v>8.6761496961116791E-2</v>
      </c>
      <c r="AF103" s="23">
        <v>0.20626607537269592</v>
      </c>
      <c r="AG103" s="23">
        <v>0.46960753202438354</v>
      </c>
      <c r="AH103" s="23">
        <v>0.32412639260292053</v>
      </c>
      <c r="AI103" s="23">
        <v>8.1276781857013702E-2</v>
      </c>
      <c r="AJ103" s="23">
        <v>0.16985525190830231</v>
      </c>
      <c r="AK103" s="23">
        <v>0.47117561101913452</v>
      </c>
      <c r="AL103" s="23">
        <v>0.35896909236907959</v>
      </c>
      <c r="AM103" s="23">
        <v>0.10829039663076401</v>
      </c>
      <c r="AN103" s="23">
        <v>4.0336284786462784E-2</v>
      </c>
      <c r="AO103" s="13">
        <v>0.20981006324291229</v>
      </c>
      <c r="AP103" s="13">
        <v>0.45826071500778198</v>
      </c>
      <c r="AQ103" s="13">
        <v>0.33192923665046692</v>
      </c>
      <c r="AR103" s="13">
        <v>9.7509592771530151E-2</v>
      </c>
      <c r="AS103" s="13">
        <f t="shared" si="13"/>
        <v>0.23441964387893677</v>
      </c>
      <c r="AT103" s="13">
        <v>3.7588614970445633E-2</v>
      </c>
      <c r="AU103" s="215">
        <v>29386.677303024742</v>
      </c>
      <c r="AV103" s="171">
        <v>0.15661019086837802</v>
      </c>
      <c r="AW103" s="171">
        <v>0.45313143730163497</v>
      </c>
      <c r="AX103" s="171">
        <v>0.39025837182998702</v>
      </c>
      <c r="AY103" s="171">
        <v>0.13823197782039601</v>
      </c>
      <c r="AZ103" s="171">
        <f t="shared" si="43"/>
        <v>0.25202639400959104</v>
      </c>
      <c r="BA103" s="216">
        <v>46392.808414319472</v>
      </c>
      <c r="BB103" s="215">
        <f>DataFigures!BA103*$BF$26</f>
        <v>37988.843955682329</v>
      </c>
      <c r="BC103" s="171">
        <f t="shared" si="44"/>
        <v>0.77356071528017945</v>
      </c>
      <c r="BD103" s="115"/>
      <c r="BI103" s="74"/>
      <c r="BJ103" s="4">
        <v>1991</v>
      </c>
      <c r="BK103" s="36">
        <v>5.6376238353550434E-4</v>
      </c>
      <c r="BL103" s="36">
        <v>4.07865010201931E-2</v>
      </c>
      <c r="BM103" s="36">
        <v>0.26549148559570313</v>
      </c>
      <c r="BN103" s="36">
        <v>0.6937219500541687</v>
      </c>
      <c r="BO103" s="36">
        <v>0.30734151601791382</v>
      </c>
      <c r="BP103" s="36">
        <v>0.14570382237434387</v>
      </c>
      <c r="BQ103" s="36">
        <v>5.9328261762857437E-2</v>
      </c>
      <c r="BR103" s="36">
        <v>1.9151968881487846E-2</v>
      </c>
      <c r="BS103" s="37">
        <f t="shared" si="25"/>
        <v>0.38638043403625488</v>
      </c>
      <c r="BT103" s="41">
        <v>2.8654639609158039E-3</v>
      </c>
      <c r="BU103" s="41">
        <v>0.23643997311592102</v>
      </c>
      <c r="BV103" s="41">
        <v>0.49364280700683594</v>
      </c>
      <c r="BW103" s="41">
        <v>0.26991724967956543</v>
      </c>
      <c r="BX103" s="41">
        <v>5.5987738072872162E-2</v>
      </c>
      <c r="BY103" s="41">
        <v>1.1470994912087917E-2</v>
      </c>
      <c r="BZ103" s="36">
        <f t="shared" si="27"/>
        <v>0.21392951160669327</v>
      </c>
      <c r="CA103" s="41">
        <v>0</v>
      </c>
      <c r="CB103" s="36">
        <v>0.16213198006153107</v>
      </c>
      <c r="CC103" s="36">
        <v>0.51535928249359131</v>
      </c>
      <c r="CD103" s="36">
        <v>0.32250875234603882</v>
      </c>
      <c r="CE103" s="36">
        <v>7.3477938771247864E-2</v>
      </c>
      <c r="CF103" s="36">
        <v>1.5813663601875305E-2</v>
      </c>
      <c r="CG103" s="37">
        <f t="shared" si="28"/>
        <v>0.24903081357479095</v>
      </c>
      <c r="CH103" s="36"/>
      <c r="DF103" s="139">
        <v>0.21513541475527234</v>
      </c>
      <c r="DG103" s="140">
        <v>0.19255427325910096</v>
      </c>
      <c r="DH103" s="140">
        <v>2.258114149617136E-2</v>
      </c>
      <c r="DI103" s="140">
        <v>0.1873682935256511</v>
      </c>
      <c r="DJ103" s="140">
        <v>9.083630929944228E-3</v>
      </c>
      <c r="DK103" s="140">
        <v>6.7188132258022958E-3</v>
      </c>
      <c r="DL103" s="140">
        <v>1.1964676634560151E-2</v>
      </c>
      <c r="DM103" s="141">
        <f t="shared" si="29"/>
        <v>1.8683489860362446E-2</v>
      </c>
      <c r="DN103" s="133">
        <v>0.45519553532344764</v>
      </c>
      <c r="DO103" s="133">
        <v>0.38277164222951526</v>
      </c>
      <c r="DP103" s="133">
        <v>7.2423893093932351E-2</v>
      </c>
      <c r="DQ103" s="133">
        <v>0.37002517282962799</v>
      </c>
      <c r="DR103" s="133">
        <v>2.147078283534453E-2</v>
      </c>
      <c r="DS103" s="133">
        <v>1.4985441792696268E-2</v>
      </c>
      <c r="DT103" s="133">
        <v>4.8714136827891857E-2</v>
      </c>
      <c r="DU103" s="133">
        <f t="shared" si="30"/>
        <v>6.3699578620588129E-2</v>
      </c>
      <c r="DV103" s="145">
        <f t="shared" si="31"/>
        <v>0.43005266776463486</v>
      </c>
      <c r="DW103" s="146">
        <f t="shared" si="32"/>
        <v>0.2216408633939356</v>
      </c>
      <c r="DX103" s="146">
        <f t="shared" si="33"/>
        <v>0.20841180437069926</v>
      </c>
      <c r="DY103" s="146">
        <f t="shared" si="34"/>
        <v>0.17903893254697323</v>
      </c>
      <c r="DZ103" s="146">
        <f t="shared" si="35"/>
        <v>6.6697937186629419E-2</v>
      </c>
      <c r="EA103" s="146">
        <f t="shared" si="36"/>
        <v>1.0669180472792901E-2</v>
      </c>
      <c r="EB103" s="146">
        <f t="shared" si="37"/>
        <v>0.17364660941682944</v>
      </c>
      <c r="EC103" s="147">
        <f t="shared" si="38"/>
        <v>0.18431578988962236</v>
      </c>
      <c r="ED103" s="133">
        <v>0.32966902532196091</v>
      </c>
      <c r="EE103" s="133">
        <v>0.18792200591092961</v>
      </c>
      <c r="EF103" s="133">
        <v>0.14174701941103129</v>
      </c>
      <c r="EG103" s="133">
        <v>0.157611477188766</v>
      </c>
      <c r="EH103" s="133">
        <v>4.7874003615941782E-2</v>
      </c>
      <c r="EI103" s="133">
        <v>8.7627819299157909E-3</v>
      </c>
      <c r="EJ103" s="133">
        <v>0.11542075467473006</v>
      </c>
      <c r="EK103" s="133">
        <f t="shared" si="39"/>
        <v>0.12418353660464586</v>
      </c>
      <c r="EL103" s="139">
        <v>0.10038364244267395</v>
      </c>
      <c r="EM103" s="140">
        <v>3.371885748300598E-2</v>
      </c>
      <c r="EN103" s="140">
        <v>6.6664784959667961E-2</v>
      </c>
      <c r="EO103" s="140">
        <v>2.1427455358207226E-2</v>
      </c>
      <c r="EP103" s="140">
        <v>1.8823933570687644E-2</v>
      </c>
      <c r="EQ103" s="140">
        <v>1.9063985428771099E-3</v>
      </c>
      <c r="ER103" s="140">
        <v>5.8225854742099382E-2</v>
      </c>
      <c r="ES103" s="141">
        <f t="shared" si="40"/>
        <v>6.013225328497649E-2</v>
      </c>
      <c r="ET103" s="139">
        <v>3.9578079518709022E-2</v>
      </c>
      <c r="EU103" s="140">
        <v>5.8258134161248403E-3</v>
      </c>
      <c r="EV103" s="140">
        <v>3.375226610258418E-2</v>
      </c>
      <c r="EW103" s="140">
        <v>3.7912270054221153E-3</v>
      </c>
      <c r="EX103" s="140">
        <v>3.0344644031359133E-3</v>
      </c>
      <c r="EY103" s="140">
        <v>4.3637874276625E-4</v>
      </c>
      <c r="EZ103" s="140">
        <v>3.2316009335144051E-2</v>
      </c>
      <c r="FA103" s="141">
        <f t="shared" si="41"/>
        <v>3.2752388077910304E-2</v>
      </c>
      <c r="FB103" s="139">
        <v>6.0805562883615494E-2</v>
      </c>
      <c r="FC103" s="140">
        <v>2.7893044054508209E-2</v>
      </c>
      <c r="FD103" s="140">
        <v>3.2912518829107285E-2</v>
      </c>
      <c r="FE103" s="140">
        <v>1.763622835278511E-2</v>
      </c>
      <c r="FF103" s="140">
        <v>1.5789469704031944E-2</v>
      </c>
      <c r="FG103" s="140">
        <v>1.4700198080390692E-3</v>
      </c>
      <c r="FH103" s="140">
        <v>2.5909844785928726E-2</v>
      </c>
      <c r="FI103" s="141">
        <f t="shared" si="42"/>
        <v>2.7379864593967795E-2</v>
      </c>
      <c r="FJ103" s="4"/>
      <c r="FK103" s="32">
        <v>1991</v>
      </c>
      <c r="FL103" s="122">
        <v>0.21513541475527234</v>
      </c>
      <c r="FM103" s="117">
        <v>0.19255427325910096</v>
      </c>
      <c r="FN103" s="117">
        <v>2.258114149617136E-2</v>
      </c>
      <c r="FO103" s="122">
        <v>0.45519553532344764</v>
      </c>
      <c r="FP103" s="117">
        <v>0.38277164222951526</v>
      </c>
      <c r="FQ103" s="123">
        <v>7.2423893093932351E-2</v>
      </c>
      <c r="FR103" s="117">
        <v>0.32966902532196091</v>
      </c>
      <c r="FS103" s="117">
        <v>0.18792200591092961</v>
      </c>
      <c r="FT103" s="117">
        <v>0.14174701941103129</v>
      </c>
      <c r="FU103" s="122">
        <v>0.10038364244267395</v>
      </c>
      <c r="FV103" s="117">
        <v>3.371885748300598E-2</v>
      </c>
      <c r="FW103" s="123">
        <v>6.6664784959667961E-2</v>
      </c>
      <c r="FX103" s="117">
        <v>3.9578079518709022E-2</v>
      </c>
      <c r="FY103" s="117">
        <v>5.8258134161248403E-3</v>
      </c>
      <c r="FZ103" s="123">
        <v>3.375226610258418E-2</v>
      </c>
      <c r="GA103" s="117"/>
      <c r="GB103" s="117"/>
      <c r="GC103" s="199">
        <v>1.8821291923522949</v>
      </c>
      <c r="GD103" s="194">
        <v>1.3257170915603638</v>
      </c>
      <c r="GE103" s="194">
        <v>1.9017589092254639</v>
      </c>
      <c r="GF103" s="194">
        <v>1.8558498620986938</v>
      </c>
      <c r="GG103" s="194">
        <v>2.5317411422729492</v>
      </c>
      <c r="GH103" s="194">
        <v>2.1365389823913574</v>
      </c>
      <c r="GI103" s="194">
        <v>1.9883524179458618</v>
      </c>
      <c r="GJ103" s="200">
        <v>1.5619372129440308</v>
      </c>
      <c r="GK103" s="4">
        <v>1991</v>
      </c>
      <c r="GL103" s="211">
        <f>1-GM103</f>
        <v>0.6182437539100647</v>
      </c>
      <c r="GM103" s="120">
        <v>0.3817562460899353</v>
      </c>
      <c r="GN103" s="120">
        <v>0.24822202324867249</v>
      </c>
      <c r="GO103" s="120"/>
      <c r="GP103" s="121"/>
      <c r="GQ103" s="74"/>
      <c r="GR103" s="74"/>
      <c r="GS103" s="74"/>
      <c r="GT103" s="74"/>
      <c r="GU103" s="74"/>
      <c r="GZ103" s="74"/>
      <c r="HA103" s="74"/>
      <c r="HB103" s="74"/>
      <c r="HC103" s="74"/>
      <c r="HH103" s="193">
        <v>0.69785585999488831</v>
      </c>
      <c r="HI103" s="194">
        <v>0.5133549642940346</v>
      </c>
      <c r="HJ103" s="224">
        <f>HH103*HI103</f>
        <v>0.3582477700900587</v>
      </c>
      <c r="HK103" s="195">
        <v>0.90614826232194901</v>
      </c>
      <c r="IE103" s="73">
        <v>0.2089077881240464</v>
      </c>
      <c r="IF103" s="74">
        <v>0.49642735084453166</v>
      </c>
      <c r="IG103" s="74">
        <v>0.29466485977172852</v>
      </c>
      <c r="IH103" s="74">
        <v>8.0786213278770447E-2</v>
      </c>
      <c r="II103" s="75">
        <v>5.6712698191404343E-2</v>
      </c>
      <c r="IJ103" s="73">
        <v>0.22864540090341043</v>
      </c>
      <c r="IK103" s="74">
        <v>0.44528800091121074</v>
      </c>
      <c r="IL103" s="74">
        <v>0.32606661319732666</v>
      </c>
      <c r="IM103" s="74">
        <v>0.10673733800649643</v>
      </c>
      <c r="IN103" s="74">
        <v>8.0412931740283966E-2</v>
      </c>
      <c r="IO103" s="75">
        <v>4.4459979981184006E-2</v>
      </c>
      <c r="IP103" s="73">
        <v>0.23651317350891304</v>
      </c>
      <c r="IQ103" s="74">
        <v>0.44816732569930123</v>
      </c>
      <c r="IR103" s="74">
        <v>0.3153194785118103</v>
      </c>
      <c r="IS103" s="74">
        <v>9.7927063703536987E-2</v>
      </c>
      <c r="IT103" s="74">
        <v>7.2618454694747925E-2</v>
      </c>
      <c r="IU103" s="75">
        <v>3.8643904030323029E-2</v>
      </c>
      <c r="IW103">
        <v>1995</v>
      </c>
      <c r="IX103" s="63">
        <v>0.651924729347229</v>
      </c>
      <c r="IY103" s="63">
        <v>0.55182598156116558</v>
      </c>
      <c r="IZ103" s="14">
        <v>0.32589352130889893</v>
      </c>
      <c r="JA103" s="13">
        <v>0.26861804723739624</v>
      </c>
      <c r="JB103" s="13">
        <v>0.30439344048500061</v>
      </c>
      <c r="JC103" s="13">
        <v>0.22086435169512791</v>
      </c>
      <c r="JD103" s="13">
        <v>9.7166411578655243E-2</v>
      </c>
      <c r="JE103" s="13">
        <v>5.3594645112752914E-2</v>
      </c>
    </row>
    <row r="104" spans="1:265">
      <c r="A104" s="4">
        <v>1992</v>
      </c>
      <c r="B104" s="5">
        <v>821.97277136139417</v>
      </c>
      <c r="C104" s="5">
        <v>185.29437956139418</v>
      </c>
      <c r="D104" s="57">
        <f t="shared" si="11"/>
        <v>0.22542642045733458</v>
      </c>
      <c r="E104" s="12">
        <v>0.11082743178062962</v>
      </c>
      <c r="F104" s="12">
        <v>1.6358441206037584E-2</v>
      </c>
      <c r="G104" s="12">
        <v>3.5287391678173671E-2</v>
      </c>
      <c r="H104" s="12">
        <v>6.2953341958889603E-2</v>
      </c>
      <c r="I104" s="12">
        <v>2.1903523604779117E-2</v>
      </c>
      <c r="J104" s="57">
        <v>4.1049818354110486E-2</v>
      </c>
      <c r="K104" s="58">
        <f t="shared" si="12"/>
        <v>-1.8616639589630335E-7</v>
      </c>
      <c r="L104">
        <v>1992</v>
      </c>
      <c r="M104" s="55">
        <v>567.33848461184027</v>
      </c>
      <c r="N104" s="55">
        <v>161.02969999999999</v>
      </c>
      <c r="O104" s="55">
        <v>71.73018461184023</v>
      </c>
      <c r="P104" s="1">
        <f t="shared" si="20"/>
        <v>321.11132979202273</v>
      </c>
      <c r="Q104" s="14">
        <f t="shared" si="14"/>
        <v>0.17654106268060721</v>
      </c>
      <c r="R104" s="1">
        <f>0</f>
        <v>0</v>
      </c>
      <c r="S104" s="1">
        <f t="shared" si="21"/>
        <v>321.11132979202273</v>
      </c>
      <c r="T104" s="1">
        <f t="shared" si="15"/>
        <v>0</v>
      </c>
      <c r="U104" s="1">
        <f t="shared" si="22"/>
        <v>321.11132979202273</v>
      </c>
      <c r="V104" s="56">
        <f t="shared" si="23"/>
        <v>0.56599602971005858</v>
      </c>
      <c r="W104" s="18">
        <f t="shared" si="16"/>
        <v>0.12643278493775431</v>
      </c>
      <c r="X104" s="18">
        <f t="shared" si="17"/>
        <v>0.28383355680546285</v>
      </c>
      <c r="Y104" s="54">
        <f t="shared" si="24"/>
        <v>2.3737628546724232E-2</v>
      </c>
      <c r="Z104" s="13">
        <f t="shared" si="18"/>
        <v>1</v>
      </c>
      <c r="AA104" s="4">
        <v>1992</v>
      </c>
      <c r="AB104" s="13">
        <v>0.17053823173046112</v>
      </c>
      <c r="AC104" s="13">
        <v>0.50198608636856079</v>
      </c>
      <c r="AD104" s="13">
        <v>0.32747572660446167</v>
      </c>
      <c r="AE104" s="13">
        <v>8.3874113857746124E-2</v>
      </c>
      <c r="AF104" s="23">
        <v>0.20633146166801453</v>
      </c>
      <c r="AG104" s="23">
        <v>0.47410121560096741</v>
      </c>
      <c r="AH104" s="23">
        <v>0.31956732273101807</v>
      </c>
      <c r="AI104" s="23">
        <v>7.8620582818984985E-2</v>
      </c>
      <c r="AJ104" s="23">
        <v>0.17392207682132721</v>
      </c>
      <c r="AK104" s="23">
        <v>0.47151613235473633</v>
      </c>
      <c r="AL104" s="23">
        <v>0.35456177592277527</v>
      </c>
      <c r="AM104" s="23">
        <v>0.10627579689025879</v>
      </c>
      <c r="AN104" s="23">
        <v>3.7089217454195023E-2</v>
      </c>
      <c r="AO104" s="13">
        <v>0.21004535257816315</v>
      </c>
      <c r="AP104" s="13">
        <v>0.46312004327774048</v>
      </c>
      <c r="AQ104" s="13">
        <v>0.32683458924293518</v>
      </c>
      <c r="AR104" s="13">
        <v>9.5735475420951843E-2</v>
      </c>
      <c r="AS104" s="13">
        <f t="shared" si="13"/>
        <v>0.23109911382198334</v>
      </c>
      <c r="AT104" s="13">
        <v>3.3106159418821335E-2</v>
      </c>
      <c r="AU104" s="215">
        <v>29631.029290795625</v>
      </c>
      <c r="AV104" s="171">
        <v>0.14655590057373002</v>
      </c>
      <c r="AW104" s="171">
        <v>0.449831902980805</v>
      </c>
      <c r="AX104" s="171">
        <v>0.40361219644546492</v>
      </c>
      <c r="AY104" s="171">
        <v>0.14982053637504603</v>
      </c>
      <c r="AZ104" s="171">
        <f t="shared" si="43"/>
        <v>0.25379166007041887</v>
      </c>
      <c r="BA104" s="216">
        <v>47303.650199588526</v>
      </c>
      <c r="BB104" s="215">
        <f>DataFigures!BA104*$BF$26</f>
        <v>38734.688573233463</v>
      </c>
      <c r="BC104" s="171">
        <f t="shared" si="44"/>
        <v>0.76497399055562121</v>
      </c>
      <c r="BD104" s="115"/>
      <c r="BI104" s="74"/>
      <c r="BJ104" s="4">
        <v>1992</v>
      </c>
      <c r="BK104" s="36">
        <v>5.7920452672988176E-4</v>
      </c>
      <c r="BL104" s="36">
        <v>4.1336145251989365E-2</v>
      </c>
      <c r="BM104" s="36">
        <v>0.28106871247291565</v>
      </c>
      <c r="BN104" s="36">
        <v>0.67759513854980469</v>
      </c>
      <c r="BO104" s="36">
        <v>0.29359245300292969</v>
      </c>
      <c r="BP104" s="36">
        <v>0.12744379043579102</v>
      </c>
      <c r="BQ104" s="36">
        <v>5.1688969135284424E-2</v>
      </c>
      <c r="BR104" s="36">
        <v>1.6651811078190804E-2</v>
      </c>
      <c r="BS104" s="37">
        <f t="shared" si="25"/>
        <v>0.384002685546875</v>
      </c>
      <c r="BT104" s="41">
        <v>4.7302460297942162E-3</v>
      </c>
      <c r="BU104" s="41">
        <v>0.23289152979850769</v>
      </c>
      <c r="BV104" s="41">
        <v>0.4926256537437439</v>
      </c>
      <c r="BW104" s="41">
        <v>0.27448278665542603</v>
      </c>
      <c r="BX104" s="41">
        <v>5.5620085448026657E-2</v>
      </c>
      <c r="BY104" s="41">
        <v>1.2401776388287544E-2</v>
      </c>
      <c r="BZ104" s="36">
        <f t="shared" si="27"/>
        <v>0.21886270120739937</v>
      </c>
      <c r="CA104" s="41">
        <v>0</v>
      </c>
      <c r="CB104" s="36">
        <v>0.16510048508644104</v>
      </c>
      <c r="CC104" s="36">
        <v>0.51464581489562988</v>
      </c>
      <c r="CD104" s="36">
        <v>0.32025375962257385</v>
      </c>
      <c r="CE104" s="36">
        <v>7.269161194562912E-2</v>
      </c>
      <c r="CF104" s="36">
        <v>1.6670551151037216E-2</v>
      </c>
      <c r="CG104" s="37">
        <f t="shared" si="28"/>
        <v>0.24756214767694473</v>
      </c>
      <c r="CH104" s="36"/>
      <c r="DF104" s="139">
        <v>0.21298225690791772</v>
      </c>
      <c r="DG104" s="140">
        <v>0.18990142469555951</v>
      </c>
      <c r="DH104" s="140">
        <v>2.3080832212358203E-2</v>
      </c>
      <c r="DI104" s="140">
        <v>0.18448928743600845</v>
      </c>
      <c r="DJ104" s="140">
        <v>9.3779514731476155E-3</v>
      </c>
      <c r="DK104" s="140">
        <v>8.0171134208388596E-3</v>
      </c>
      <c r="DL104" s="140">
        <v>1.1097901377776127E-2</v>
      </c>
      <c r="DM104" s="141">
        <f t="shared" si="29"/>
        <v>1.9115014798614986E-2</v>
      </c>
      <c r="DN104" s="133">
        <v>0.45972047900014462</v>
      </c>
      <c r="DO104" s="133">
        <v>0.37974969728570263</v>
      </c>
      <c r="DP104" s="133">
        <v>7.9970781714441955E-2</v>
      </c>
      <c r="DQ104" s="133">
        <v>0.3657010942697525</v>
      </c>
      <c r="DR104" s="133">
        <v>2.3503538462134883E-2</v>
      </c>
      <c r="DS104" s="133">
        <v>1.8586365019782999E-2</v>
      </c>
      <c r="DT104" s="133">
        <v>5.1929482125414851E-2</v>
      </c>
      <c r="DU104" s="133">
        <f t="shared" si="30"/>
        <v>7.0515847145197846E-2</v>
      </c>
      <c r="DV104" s="145">
        <f t="shared" si="31"/>
        <v>0.42633295980666913</v>
      </c>
      <c r="DW104" s="146">
        <f t="shared" si="32"/>
        <v>0.22120742793096054</v>
      </c>
      <c r="DX104" s="146">
        <f t="shared" si="33"/>
        <v>0.20512553187570859</v>
      </c>
      <c r="DY104" s="146">
        <f t="shared" si="34"/>
        <v>0.18324634432792664</v>
      </c>
      <c r="DZ104" s="146">
        <f t="shared" si="35"/>
        <v>5.9351749250141236E-2</v>
      </c>
      <c r="EA104" s="146">
        <f t="shared" si="36"/>
        <v>1.3324282938560575E-2</v>
      </c>
      <c r="EB104" s="146">
        <f t="shared" si="37"/>
        <v>0.17041057894036973</v>
      </c>
      <c r="EC104" s="147">
        <f t="shared" si="38"/>
        <v>0.18373486187893032</v>
      </c>
      <c r="ED104" s="133">
        <v>0.32729724835160529</v>
      </c>
      <c r="EE104" s="133">
        <v>0.18772433593013468</v>
      </c>
      <c r="EF104" s="133">
        <v>0.1395729124214706</v>
      </c>
      <c r="EG104" s="133">
        <v>0.15950321033596992</v>
      </c>
      <c r="EH104" s="133">
        <v>4.4463942048020552E-2</v>
      </c>
      <c r="EI104" s="133">
        <v>1.0947521226018964E-2</v>
      </c>
      <c r="EJ104" s="133">
        <v>0.11238257079215339</v>
      </c>
      <c r="EK104" s="133">
        <f t="shared" si="39"/>
        <v>0.12333009201817235</v>
      </c>
      <c r="EL104" s="139">
        <v>9.9035711455063846E-2</v>
      </c>
      <c r="EM104" s="140">
        <v>3.3483092000825859E-2</v>
      </c>
      <c r="EN104" s="140">
        <v>6.5552619454237987E-2</v>
      </c>
      <c r="EO104" s="140">
        <v>2.3743133991956711E-2</v>
      </c>
      <c r="EP104" s="140">
        <v>1.4887807202120684E-2</v>
      </c>
      <c r="EQ104" s="140">
        <v>2.3767617125416102E-3</v>
      </c>
      <c r="ER104" s="140">
        <v>5.8028008148216348E-2</v>
      </c>
      <c r="ES104" s="141">
        <f t="shared" si="40"/>
        <v>6.0404769860757955E-2</v>
      </c>
      <c r="ET104" s="139">
        <v>3.545229548990847E-2</v>
      </c>
      <c r="EU104" s="140">
        <v>5.2088375232372244E-3</v>
      </c>
      <c r="EV104" s="140">
        <v>3.0243457966671244E-2</v>
      </c>
      <c r="EW104" s="140">
        <v>3.637535497546196E-3</v>
      </c>
      <c r="EX104" s="140">
        <v>2.3357753643063399E-3</v>
      </c>
      <c r="EY104" s="140">
        <v>4.4748471921109281E-4</v>
      </c>
      <c r="EZ104" s="140">
        <v>2.9031499975882197E-2</v>
      </c>
      <c r="FA104" s="141">
        <f t="shared" si="41"/>
        <v>2.9478984695093288E-2</v>
      </c>
      <c r="FB104" s="139">
        <v>6.3583418726921082E-2</v>
      </c>
      <c r="FC104" s="140">
        <v>2.8274254873394966E-2</v>
      </c>
      <c r="FD104" s="140">
        <v>3.5309161990880966E-2</v>
      </c>
      <c r="FE104" s="140">
        <v>2.0105598494410515E-2</v>
      </c>
      <c r="FF104" s="140">
        <v>1.2552032247185707E-2</v>
      </c>
      <c r="FG104" s="140">
        <v>1.9292769720777869E-3</v>
      </c>
      <c r="FH104" s="140">
        <v>2.8996508568525314E-2</v>
      </c>
      <c r="FI104" s="141">
        <f t="shared" si="42"/>
        <v>3.0925785540603101E-2</v>
      </c>
      <c r="FJ104" s="4"/>
      <c r="FK104" s="32">
        <v>1992</v>
      </c>
      <c r="FL104" s="122">
        <v>0.21298225690791772</v>
      </c>
      <c r="FM104" s="117">
        <v>0.18990142469555951</v>
      </c>
      <c r="FN104" s="117">
        <v>2.3080832212358203E-2</v>
      </c>
      <c r="FO104" s="122">
        <v>0.45972047900014462</v>
      </c>
      <c r="FP104" s="117">
        <v>0.37974969728570263</v>
      </c>
      <c r="FQ104" s="123">
        <v>7.9970781714441955E-2</v>
      </c>
      <c r="FR104" s="117">
        <v>0.32729724835160529</v>
      </c>
      <c r="FS104" s="117">
        <v>0.18772433593013468</v>
      </c>
      <c r="FT104" s="117">
        <v>0.1395729124214706</v>
      </c>
      <c r="FU104" s="122">
        <v>9.9035711455063846E-2</v>
      </c>
      <c r="FV104" s="117">
        <v>3.3483092000825859E-2</v>
      </c>
      <c r="FW104" s="123">
        <v>6.5552619454237987E-2</v>
      </c>
      <c r="FX104" s="117">
        <v>3.545229548990847E-2</v>
      </c>
      <c r="FY104" s="117">
        <v>5.2088375232372244E-3</v>
      </c>
      <c r="FZ104" s="123">
        <v>3.0243457966671244E-2</v>
      </c>
      <c r="GA104" s="117"/>
      <c r="GB104" s="117"/>
      <c r="GC104" s="199"/>
      <c r="GD104" s="194"/>
      <c r="GE104" s="194"/>
      <c r="GF104" s="194"/>
      <c r="GG104" s="194"/>
      <c r="GH104" s="194"/>
      <c r="GI104" s="194"/>
      <c r="GJ104" s="200"/>
      <c r="GK104" s="4">
        <v>1992</v>
      </c>
      <c r="GL104" s="152"/>
      <c r="GM104" s="120"/>
      <c r="GN104" s="120"/>
      <c r="GO104" s="120"/>
      <c r="GP104" s="121"/>
      <c r="GQ104" s="74"/>
      <c r="GR104" s="74"/>
      <c r="GS104" s="74"/>
      <c r="GT104" s="74"/>
      <c r="GU104" s="74"/>
      <c r="GZ104" s="74"/>
      <c r="HA104" s="74"/>
      <c r="HB104" s="74"/>
      <c r="HC104" s="74"/>
      <c r="HH104" s="192"/>
      <c r="HI104" s="32"/>
      <c r="HJ104" s="32"/>
      <c r="HK104" s="33"/>
      <c r="IE104" s="73">
        <v>0.20608894056455387</v>
      </c>
      <c r="IF104" s="74">
        <v>0.48486327245916538</v>
      </c>
      <c r="IG104" s="74">
        <v>0.30904778838157654</v>
      </c>
      <c r="IH104" s="74">
        <v>7.9310007393360138E-2</v>
      </c>
      <c r="II104" s="75">
        <v>5.4386384785175323E-2</v>
      </c>
      <c r="IJ104" s="73">
        <v>0.23178096126233802</v>
      </c>
      <c r="IK104" s="74">
        <v>0.45046631957673544</v>
      </c>
      <c r="IL104" s="74">
        <v>0.31775274872779846</v>
      </c>
      <c r="IM104" s="74">
        <v>0.10604363679885864</v>
      </c>
      <c r="IN104" s="74">
        <v>8.0533489584922791E-2</v>
      </c>
      <c r="IO104" s="75">
        <v>4.0326710790395737E-2</v>
      </c>
      <c r="IP104" s="73">
        <v>0.23002565465502692</v>
      </c>
      <c r="IQ104" s="74">
        <v>0.45081194061499114</v>
      </c>
      <c r="IR104" s="74">
        <v>0.31916242837905884</v>
      </c>
      <c r="IS104" s="74">
        <v>9.4803407788276672E-2</v>
      </c>
      <c r="IT104" s="74">
        <v>6.7514203488826752E-2</v>
      </c>
      <c r="IU104" s="75">
        <v>3.3757854253053665E-2</v>
      </c>
      <c r="IW104">
        <v>1996</v>
      </c>
      <c r="IX104" s="63">
        <v>0.67511337995529175</v>
      </c>
      <c r="IY104" s="63">
        <v>0.58183742632145796</v>
      </c>
      <c r="IZ104" s="14">
        <v>0.33022633194923401</v>
      </c>
      <c r="JA104" s="13">
        <v>0.26852670311927795</v>
      </c>
      <c r="JB104" s="13">
        <v>0.34173226356506348</v>
      </c>
      <c r="JC104" s="13">
        <v>0.2584773709014806</v>
      </c>
      <c r="JD104" s="13">
        <v>0.10555756092071533</v>
      </c>
      <c r="JE104" s="13">
        <v>5.3824476897716522E-2</v>
      </c>
    </row>
    <row r="105" spans="1:265">
      <c r="A105" s="4">
        <v>1993</v>
      </c>
      <c r="B105" s="5">
        <v>831.06913486002372</v>
      </c>
      <c r="C105" s="5">
        <v>186.81343976002378</v>
      </c>
      <c r="D105" s="57">
        <f t="shared" si="11"/>
        <v>0.22478688225076318</v>
      </c>
      <c r="E105" s="12">
        <v>0.11079173297206055</v>
      </c>
      <c r="F105" s="12">
        <v>1.6553302925487727E-2</v>
      </c>
      <c r="G105" s="12">
        <v>2.925407390182341E-2</v>
      </c>
      <c r="H105" s="12">
        <v>6.8187680004277301E-2</v>
      </c>
      <c r="I105" s="12">
        <v>2.3923160139196691E-2</v>
      </c>
      <c r="J105" s="57">
        <v>4.4264519865080613E-2</v>
      </c>
      <c r="K105" s="58">
        <f t="shared" si="12"/>
        <v>9.2447114186100521E-8</v>
      </c>
      <c r="L105">
        <v>1993</v>
      </c>
      <c r="M105" s="55">
        <v>577.21164067301606</v>
      </c>
      <c r="N105" s="55">
        <v>163.85469999999998</v>
      </c>
      <c r="O105" s="55">
        <v>74.593640673016182</v>
      </c>
      <c r="P105" s="1">
        <f t="shared" si="20"/>
        <v>325.12758959399645</v>
      </c>
      <c r="Q105" s="14">
        <f t="shared" si="14"/>
        <v>0.18045817871490177</v>
      </c>
      <c r="R105" s="1">
        <f>0</f>
        <v>0</v>
      </c>
      <c r="S105" s="1">
        <f t="shared" si="21"/>
        <v>325.12758959399645</v>
      </c>
      <c r="T105" s="1">
        <f t="shared" si="15"/>
        <v>0</v>
      </c>
      <c r="U105" s="1">
        <f t="shared" si="22"/>
        <v>325.12758959399645</v>
      </c>
      <c r="V105" s="56">
        <f t="shared" si="23"/>
        <v>0.5632727524602672</v>
      </c>
      <c r="W105" s="18">
        <f t="shared" si="16"/>
        <v>0.12923100543509766</v>
      </c>
      <c r="X105" s="18">
        <f t="shared" si="17"/>
        <v>0.28387282662724717</v>
      </c>
      <c r="Y105" s="54">
        <f t="shared" si="24"/>
        <v>2.3623415477387943E-2</v>
      </c>
      <c r="Z105" s="13">
        <f t="shared" si="18"/>
        <v>1</v>
      </c>
      <c r="AA105" s="4">
        <v>1993</v>
      </c>
      <c r="AB105" s="13">
        <v>0.17071501910686493</v>
      </c>
      <c r="AC105" s="13">
        <v>0.50507915019989014</v>
      </c>
      <c r="AD105" s="13">
        <v>0.32420584559440613</v>
      </c>
      <c r="AE105" s="13">
        <v>7.9437322914600372E-2</v>
      </c>
      <c r="AF105" s="23">
        <v>0.20289230346679688</v>
      </c>
      <c r="AG105" s="23">
        <v>0.47897759079933167</v>
      </c>
      <c r="AH105" s="23">
        <v>0.31813007593154907</v>
      </c>
      <c r="AI105" s="23">
        <v>7.4343010783195496E-2</v>
      </c>
      <c r="AJ105" s="23">
        <v>0.17178060114383698</v>
      </c>
      <c r="AK105" s="23">
        <v>0.47585684061050415</v>
      </c>
      <c r="AL105" s="23">
        <v>0.35236260294914246</v>
      </c>
      <c r="AM105" s="23">
        <v>0.105141282081604</v>
      </c>
      <c r="AN105" s="23">
        <v>3.7837307900190353E-2</v>
      </c>
      <c r="AO105" s="13">
        <v>0.20583111047744751</v>
      </c>
      <c r="AP105" s="13">
        <v>0.46444433927536011</v>
      </c>
      <c r="AQ105" s="13">
        <v>0.32972455024719238</v>
      </c>
      <c r="AR105" s="13">
        <v>0.10026488453149796</v>
      </c>
      <c r="AS105" s="13">
        <f t="shared" si="13"/>
        <v>0.22945966571569443</v>
      </c>
      <c r="AT105" s="13">
        <v>3.5689845681190491E-2</v>
      </c>
      <c r="AU105" s="215">
        <v>29131.997040783812</v>
      </c>
      <c r="AV105" s="171">
        <v>0.14664125442504908</v>
      </c>
      <c r="AW105" s="171">
        <v>0.450793147087097</v>
      </c>
      <c r="AX105" s="171">
        <v>0.402565598487854</v>
      </c>
      <c r="AY105" s="171">
        <v>0.14609073102474199</v>
      </c>
      <c r="AZ105" s="171">
        <f t="shared" si="43"/>
        <v>0.25647486746311199</v>
      </c>
      <c r="BA105" s="216">
        <v>47693.694360544439</v>
      </c>
      <c r="BB105" s="215">
        <f>DataFigures!BA105*$BF$26</f>
        <v>39054.077014520539</v>
      </c>
      <c r="BC105" s="171">
        <f t="shared" si="44"/>
        <v>0.74593997010740676</v>
      </c>
      <c r="BD105" s="115"/>
      <c r="BI105" s="74"/>
      <c r="BJ105" s="4">
        <v>1993</v>
      </c>
      <c r="BK105" s="36">
        <v>5.1533454097807407E-4</v>
      </c>
      <c r="BL105" s="36">
        <v>4.3364174664020538E-2</v>
      </c>
      <c r="BM105" s="36">
        <v>0.28921708464622498</v>
      </c>
      <c r="BN105" s="36">
        <v>0.6674187183380127</v>
      </c>
      <c r="BO105" s="36">
        <v>0.30590364336967468</v>
      </c>
      <c r="BP105" s="36">
        <v>0.13556496798992157</v>
      </c>
      <c r="BQ105" s="36">
        <v>5.4233003407716751E-2</v>
      </c>
      <c r="BR105" s="36">
        <v>1.607958972454071E-2</v>
      </c>
      <c r="BS105" s="37">
        <f t="shared" si="25"/>
        <v>0.36151507496833801</v>
      </c>
      <c r="BT105" s="41">
        <v>4.6605872921645641E-3</v>
      </c>
      <c r="BU105" s="41">
        <v>0.23306161165237427</v>
      </c>
      <c r="BV105" s="41">
        <v>0.49665236473083496</v>
      </c>
      <c r="BW105" s="41">
        <v>0.27028599381446838</v>
      </c>
      <c r="BX105" s="41">
        <v>5.2209611982107162E-2</v>
      </c>
      <c r="BY105" s="41">
        <v>1.0815218091011047E-2</v>
      </c>
      <c r="BZ105" s="36">
        <f t="shared" si="27"/>
        <v>0.21807638183236122</v>
      </c>
      <c r="CA105" s="41">
        <v>0</v>
      </c>
      <c r="CB105" s="36">
        <v>0.16513553261756897</v>
      </c>
      <c r="CC105" s="36">
        <v>0.51656252145767212</v>
      </c>
      <c r="CD105" s="36">
        <v>0.31830191612243652</v>
      </c>
      <c r="CE105" s="36">
        <v>6.833755224943161E-2</v>
      </c>
      <c r="CF105" s="36">
        <v>1.4069197699427605E-2</v>
      </c>
      <c r="CG105" s="37">
        <f t="shared" si="28"/>
        <v>0.24996436387300491</v>
      </c>
      <c r="CH105" s="36"/>
      <c r="DF105" s="139">
        <v>0.21254107622021631</v>
      </c>
      <c r="DG105" s="140">
        <v>0.18827547925901816</v>
      </c>
      <c r="DH105" s="140">
        <v>2.4265596961198142E-2</v>
      </c>
      <c r="DI105" s="140">
        <v>0.18296557338908315</v>
      </c>
      <c r="DJ105" s="140">
        <v>9.2455852409912449E-3</v>
      </c>
      <c r="DK105" s="140">
        <v>9.9580100421212334E-3</v>
      </c>
      <c r="DL105" s="140">
        <v>1.0371908863405071E-2</v>
      </c>
      <c r="DM105" s="141">
        <f t="shared" si="29"/>
        <v>2.0329918905526302E-2</v>
      </c>
      <c r="DN105" s="133">
        <v>0.46139018498613082</v>
      </c>
      <c r="DO105" s="133">
        <v>0.38168441994455493</v>
      </c>
      <c r="DP105" s="133">
        <v>7.9705765041575893E-2</v>
      </c>
      <c r="DQ105" s="133">
        <v>0.3682711124420166</v>
      </c>
      <c r="DR105" s="133">
        <v>2.2549925384656361E-2</v>
      </c>
      <c r="DS105" s="133">
        <v>2.1367911253362553E-2</v>
      </c>
      <c r="DT105" s="133">
        <v>4.9201235862813553E-2</v>
      </c>
      <c r="DU105" s="133">
        <f t="shared" si="30"/>
        <v>7.0569147116176109E-2</v>
      </c>
      <c r="DV105" s="145">
        <f t="shared" si="31"/>
        <v>0.42501035163645789</v>
      </c>
      <c r="DW105" s="146">
        <f t="shared" si="32"/>
        <v>0.218393994010882</v>
      </c>
      <c r="DX105" s="146">
        <f t="shared" si="33"/>
        <v>0.2066163576255759</v>
      </c>
      <c r="DY105" s="146">
        <f t="shared" si="34"/>
        <v>0.18415600340813398</v>
      </c>
      <c r="DZ105" s="146">
        <f t="shared" si="35"/>
        <v>5.3862969801815534E-2</v>
      </c>
      <c r="EA105" s="146">
        <f t="shared" si="36"/>
        <v>1.5714597903330411E-2</v>
      </c>
      <c r="EB105" s="146">
        <f t="shared" si="37"/>
        <v>0.1712767849818122</v>
      </c>
      <c r="EC105" s="147">
        <f t="shared" si="38"/>
        <v>0.18699138288514261</v>
      </c>
      <c r="ED105" s="133">
        <v>0.32606876232156567</v>
      </c>
      <c r="EE105" s="133">
        <v>0.18815238254810945</v>
      </c>
      <c r="EF105" s="133">
        <v>0.13791637977345622</v>
      </c>
      <c r="EG105" s="133">
        <v>0.16284672683104873</v>
      </c>
      <c r="EH105" s="133">
        <v>4.0145555124723536E-2</v>
      </c>
      <c r="EI105" s="133">
        <v>1.2939201435638514E-2</v>
      </c>
      <c r="EJ105" s="133">
        <v>0.1101372831341359</v>
      </c>
      <c r="EK105" s="133">
        <f t="shared" si="39"/>
        <v>0.12307648456977441</v>
      </c>
      <c r="EL105" s="139">
        <v>9.894158931489222E-2</v>
      </c>
      <c r="EM105" s="140">
        <v>3.0241611462772544E-2</v>
      </c>
      <c r="EN105" s="140">
        <v>6.869997785211969E-2</v>
      </c>
      <c r="EO105" s="140">
        <v>2.1309276577085257E-2</v>
      </c>
      <c r="EP105" s="140">
        <v>1.3717414677091998E-2</v>
      </c>
      <c r="EQ105" s="140">
        <v>2.7753964676918981E-3</v>
      </c>
      <c r="ER105" s="140">
        <v>6.1139501847676303E-2</v>
      </c>
      <c r="ES105" s="141">
        <f t="shared" si="40"/>
        <v>6.3914898315368202E-2</v>
      </c>
      <c r="ET105" s="139">
        <v>3.7031292262252678E-2</v>
      </c>
      <c r="EU105" s="140">
        <v>5.0394144197843981E-3</v>
      </c>
      <c r="EV105" s="140">
        <v>3.1991877842468278E-2</v>
      </c>
      <c r="EW105" s="140">
        <v>3.54422302916646E-3</v>
      </c>
      <c r="EX105" s="140">
        <v>2.2306091348057036E-3</v>
      </c>
      <c r="EY105" s="140">
        <v>5.7637118925698292E-4</v>
      </c>
      <c r="EZ105" s="140">
        <v>3.0680088698268063E-2</v>
      </c>
      <c r="FA105" s="141">
        <f t="shared" si="41"/>
        <v>3.1256459887525047E-2</v>
      </c>
      <c r="FB105" s="139">
        <v>6.1910297721624374E-2</v>
      </c>
      <c r="FC105" s="140">
        <v>2.5202197954058647E-2</v>
      </c>
      <c r="FD105" s="140">
        <v>3.6708101630210876E-2</v>
      </c>
      <c r="FE105" s="140">
        <v>1.7765052616596222E-2</v>
      </c>
      <c r="FF105" s="140">
        <v>1.1486805975437164E-2</v>
      </c>
      <c r="FG105" s="140">
        <v>2.1990253590047359E-3</v>
      </c>
      <c r="FH105" s="140">
        <v>3.0459413304924965E-2</v>
      </c>
      <c r="FI105" s="141">
        <f t="shared" si="42"/>
        <v>3.2658438663929701E-2</v>
      </c>
      <c r="FJ105" s="4"/>
      <c r="FK105" s="32">
        <v>1993</v>
      </c>
      <c r="FL105" s="122">
        <v>0.21254107622021631</v>
      </c>
      <c r="FM105" s="117">
        <v>0.18827547925901816</v>
      </c>
      <c r="FN105" s="117">
        <v>2.4265596961198142E-2</v>
      </c>
      <c r="FO105" s="122">
        <v>0.46139018498613082</v>
      </c>
      <c r="FP105" s="117">
        <v>0.38168441994455493</v>
      </c>
      <c r="FQ105" s="123">
        <v>7.9705765041575893E-2</v>
      </c>
      <c r="FR105" s="117">
        <v>0.32606876232156567</v>
      </c>
      <c r="FS105" s="117">
        <v>0.18815238254810945</v>
      </c>
      <c r="FT105" s="117">
        <v>0.13791637977345622</v>
      </c>
      <c r="FU105" s="122">
        <v>9.894158931489222E-2</v>
      </c>
      <c r="FV105" s="117">
        <v>3.0241611462772544E-2</v>
      </c>
      <c r="FW105" s="123">
        <v>6.869997785211969E-2</v>
      </c>
      <c r="FX105" s="117">
        <v>3.7031292262252678E-2</v>
      </c>
      <c r="FY105" s="117">
        <v>5.0394144197843981E-3</v>
      </c>
      <c r="FZ105" s="123">
        <v>3.1991877842468278E-2</v>
      </c>
      <c r="GA105" s="117"/>
      <c r="GB105" s="117"/>
      <c r="GC105" s="199"/>
      <c r="GD105" s="194"/>
      <c r="GE105" s="194"/>
      <c r="GF105" s="194"/>
      <c r="GG105" s="194"/>
      <c r="GH105" s="194"/>
      <c r="GI105" s="194"/>
      <c r="GJ105" s="200"/>
      <c r="GK105" s="4">
        <v>1993</v>
      </c>
      <c r="GL105" s="152"/>
      <c r="GM105" s="120"/>
      <c r="GN105" s="120"/>
      <c r="GO105" s="120"/>
      <c r="GP105" s="121"/>
      <c r="GQ105" s="74"/>
      <c r="GR105" s="74"/>
      <c r="GS105" s="74"/>
      <c r="GT105" s="74"/>
      <c r="GU105" s="74"/>
      <c r="GZ105" s="74"/>
      <c r="HA105" s="74"/>
      <c r="HB105" s="74"/>
      <c r="HC105" s="74"/>
      <c r="HH105" s="192"/>
      <c r="HI105" s="32"/>
      <c r="HJ105" s="32"/>
      <c r="HK105" s="33"/>
      <c r="IE105" s="73">
        <v>0.2073374860562425</v>
      </c>
      <c r="IF105" s="74">
        <v>0.49248070785458298</v>
      </c>
      <c r="IG105" s="74">
        <v>0.3001818060874939</v>
      </c>
      <c r="IH105" s="74">
        <v>7.8747875988483429E-2</v>
      </c>
      <c r="II105" s="75">
        <v>5.719403550028801E-2</v>
      </c>
      <c r="IJ105" s="73">
        <v>0.22684663335555738</v>
      </c>
      <c r="IK105" s="74">
        <v>0.4497454823326002</v>
      </c>
      <c r="IL105" s="74">
        <v>0.3234078586101532</v>
      </c>
      <c r="IM105" s="74">
        <v>0.10751140862703323</v>
      </c>
      <c r="IN105" s="74">
        <v>8.1210039556026459E-2</v>
      </c>
      <c r="IO105" s="75">
        <v>4.388364776968956E-2</v>
      </c>
      <c r="IP105" s="73">
        <v>0.237036724139911</v>
      </c>
      <c r="IQ105" s="74">
        <v>0.45191719527994889</v>
      </c>
      <c r="IR105" s="74">
        <v>0.31104603409767151</v>
      </c>
      <c r="IS105" s="74">
        <v>9.2245146632194519E-2</v>
      </c>
      <c r="IT105" s="74">
        <v>6.6230535507202148E-2</v>
      </c>
      <c r="IU105" s="75">
        <v>3.3379055559635162E-2</v>
      </c>
      <c r="IW105">
        <v>1997</v>
      </c>
      <c r="IX105" s="63">
        <v>0.68290126323699951</v>
      </c>
      <c r="IY105" s="63">
        <v>0.59659050790875656</v>
      </c>
      <c r="IZ105" s="14">
        <v>0.33334729075431824</v>
      </c>
      <c r="JA105" s="13">
        <v>0.26658543944358826</v>
      </c>
      <c r="JB105" s="13">
        <v>0.35720130801200867</v>
      </c>
      <c r="JC105" s="13">
        <v>0.27881782120527537</v>
      </c>
      <c r="JD105" s="13">
        <v>0.11057137697935104</v>
      </c>
      <c r="JE105" s="13">
        <v>5.3218971937894821E-2</v>
      </c>
    </row>
    <row r="106" spans="1:265">
      <c r="A106" s="4">
        <v>1994</v>
      </c>
      <c r="B106" s="5">
        <v>852.58351756828415</v>
      </c>
      <c r="C106" s="5">
        <v>194.22661366828427</v>
      </c>
      <c r="D106" s="57">
        <f t="shared" si="11"/>
        <v>0.22780948689021366</v>
      </c>
      <c r="E106" s="12">
        <v>0.10610334254344218</v>
      </c>
      <c r="F106" s="12">
        <v>1.7387169031125756E-2</v>
      </c>
      <c r="G106" s="12">
        <v>3.2596794449253903E-2</v>
      </c>
      <c r="H106" s="12">
        <v>7.1722270989905676E-2</v>
      </c>
      <c r="I106" s="12">
        <v>2.4009964511612195E-2</v>
      </c>
      <c r="J106" s="57">
        <v>4.7712306478293484E-2</v>
      </c>
      <c r="K106" s="58">
        <f t="shared" si="12"/>
        <v>-9.012351386006312E-8</v>
      </c>
      <c r="L106">
        <v>1994</v>
      </c>
      <c r="M106" s="55">
        <v>590.08609498153976</v>
      </c>
      <c r="N106" s="55">
        <v>167.25890000000001</v>
      </c>
      <c r="O106" s="55">
        <v>76.677394981539706</v>
      </c>
      <c r="P106" s="1">
        <f t="shared" si="20"/>
        <v>332.21677233762921</v>
      </c>
      <c r="Q106" s="14">
        <f t="shared" si="14"/>
        <v>0.18134452062594361</v>
      </c>
      <c r="R106" s="1">
        <f>0</f>
        <v>0</v>
      </c>
      <c r="S106" s="1">
        <f t="shared" si="21"/>
        <v>332.21677233762921</v>
      </c>
      <c r="T106" s="1">
        <f t="shared" si="15"/>
        <v>0</v>
      </c>
      <c r="U106" s="1">
        <f t="shared" si="22"/>
        <v>332.21677233762921</v>
      </c>
      <c r="V106" s="56">
        <f t="shared" si="23"/>
        <v>0.56299712052700079</v>
      </c>
      <c r="W106" s="18">
        <f t="shared" si="16"/>
        <v>0.12994272468653659</v>
      </c>
      <c r="X106" s="18">
        <f t="shared" si="17"/>
        <v>0.28344829919307374</v>
      </c>
      <c r="Y106" s="54">
        <f t="shared" si="24"/>
        <v>2.3611855593388908E-2</v>
      </c>
      <c r="Z106" s="13">
        <f t="shared" si="18"/>
        <v>1</v>
      </c>
      <c r="AA106" s="4">
        <v>1994</v>
      </c>
      <c r="AB106" s="13">
        <v>0.17187614738941193</v>
      </c>
      <c r="AC106" s="13">
        <v>0.50183749198913574</v>
      </c>
      <c r="AD106" s="13">
        <v>0.32628634572029114</v>
      </c>
      <c r="AE106" s="13">
        <v>8.2029744982719421E-2</v>
      </c>
      <c r="AF106" s="23">
        <v>0.20267687737941742</v>
      </c>
      <c r="AG106" s="23">
        <v>0.47693607211112976</v>
      </c>
      <c r="AH106" s="23">
        <v>0.32038700580596924</v>
      </c>
      <c r="AI106" s="23">
        <v>7.7818140387535095E-2</v>
      </c>
      <c r="AJ106" s="23">
        <v>0.17408068478107452</v>
      </c>
      <c r="AK106" s="23">
        <v>0.47324830293655396</v>
      </c>
      <c r="AL106" s="23">
        <v>0.35267099738121033</v>
      </c>
      <c r="AM106" s="23">
        <v>0.10794525593519211</v>
      </c>
      <c r="AN106" s="23">
        <v>3.8764804601669312E-2</v>
      </c>
      <c r="AO106" s="13">
        <v>0.20538081228733063</v>
      </c>
      <c r="AP106" s="13">
        <v>0.46650296449661255</v>
      </c>
      <c r="AQ106" s="13">
        <v>0.32811620831489563</v>
      </c>
      <c r="AR106" s="13">
        <v>9.8625011742115021E-2</v>
      </c>
      <c r="AS106" s="13">
        <f t="shared" si="13"/>
        <v>0.22949119657278061</v>
      </c>
      <c r="AT106" s="13">
        <v>3.5683192312717438E-2</v>
      </c>
      <c r="AU106" s="215">
        <v>29546.532524679929</v>
      </c>
      <c r="AV106" s="171">
        <v>0.145991146564484</v>
      </c>
      <c r="AW106" s="171">
        <v>0.44928544759750311</v>
      </c>
      <c r="AX106" s="171">
        <v>0.40472340583801303</v>
      </c>
      <c r="AY106" s="171">
        <v>0.14599575102329304</v>
      </c>
      <c r="AZ106" s="171">
        <f t="shared" si="43"/>
        <v>0.25872765481471999</v>
      </c>
      <c r="BA106" s="216">
        <v>49245.878328713268</v>
      </c>
      <c r="BB106" s="215">
        <f>DataFigures!BA106*$BF$26</f>
        <v>40325.085961223522</v>
      </c>
      <c r="BC106" s="171">
        <f t="shared" si="44"/>
        <v>0.73270848208710038</v>
      </c>
      <c r="BD106" s="115"/>
      <c r="BI106" s="74"/>
      <c r="BJ106" s="4">
        <v>1994</v>
      </c>
      <c r="BK106" s="36">
        <v>4.7022922080941498E-4</v>
      </c>
      <c r="BL106" s="36">
        <v>4.4265512377023697E-2</v>
      </c>
      <c r="BM106" s="36">
        <v>0.29820829629898071</v>
      </c>
      <c r="BN106" s="36">
        <v>0.65752619504928589</v>
      </c>
      <c r="BO106" s="36">
        <v>0.30563056468963623</v>
      </c>
      <c r="BP106" s="36">
        <v>0.13805036246776581</v>
      </c>
      <c r="BQ106" s="36">
        <v>5.3490191698074341E-2</v>
      </c>
      <c r="BR106" s="36">
        <v>1.6046492382884026E-2</v>
      </c>
      <c r="BS106" s="37">
        <f t="shared" si="25"/>
        <v>0.35189563035964966</v>
      </c>
      <c r="BT106" s="41">
        <v>4.3214610777795315E-3</v>
      </c>
      <c r="BU106" s="41">
        <v>0.23392383754253387</v>
      </c>
      <c r="BV106" s="41">
        <v>0.49618139863014221</v>
      </c>
      <c r="BW106" s="41">
        <v>0.26989477872848511</v>
      </c>
      <c r="BX106" s="41">
        <v>5.4312311112880707E-2</v>
      </c>
      <c r="BY106" s="41">
        <v>1.1573001742362976E-2</v>
      </c>
      <c r="BZ106" s="36">
        <f t="shared" si="27"/>
        <v>0.2155824676156044</v>
      </c>
      <c r="CA106" s="41">
        <v>0</v>
      </c>
      <c r="CB106" s="36">
        <v>0.16715177893638611</v>
      </c>
      <c r="CC106" s="36">
        <v>0.51654934883117676</v>
      </c>
      <c r="CD106" s="36">
        <v>0.31629890203475952</v>
      </c>
      <c r="CE106" s="36">
        <v>7.0201322436332703E-2</v>
      </c>
      <c r="CF106" s="36">
        <v>1.5358635224401951E-2</v>
      </c>
      <c r="CG106" s="37">
        <f t="shared" si="28"/>
        <v>0.24609757959842682</v>
      </c>
      <c r="CH106" s="36"/>
      <c r="DF106" s="139">
        <v>0.21305564537249921</v>
      </c>
      <c r="DG106" s="140">
        <v>0.18829540082348911</v>
      </c>
      <c r="DH106" s="140">
        <v>2.4760244549010071E-2</v>
      </c>
      <c r="DI106" s="140">
        <v>0.18346047820523381</v>
      </c>
      <c r="DJ106" s="140">
        <v>8.3290035598528513E-3</v>
      </c>
      <c r="DK106" s="140">
        <v>1.0931632310769886E-2</v>
      </c>
      <c r="DL106" s="140">
        <v>1.0334534786952062E-2</v>
      </c>
      <c r="DM106" s="141">
        <f t="shared" si="29"/>
        <v>2.1266167097721948E-2</v>
      </c>
      <c r="DN106" s="133">
        <v>0.460377289444385</v>
      </c>
      <c r="DO106" s="133">
        <v>0.38002023383672856</v>
      </c>
      <c r="DP106" s="133">
        <v>8.0357055607656463E-2</v>
      </c>
      <c r="DQ106" s="133">
        <v>0.36647304892539978</v>
      </c>
      <c r="DR106" s="133">
        <v>2.2657153734683633E-2</v>
      </c>
      <c r="DS106" s="133">
        <v>2.5281687302404439E-2</v>
      </c>
      <c r="DT106" s="133">
        <v>4.5965405281084129E-2</v>
      </c>
      <c r="DU106" s="133">
        <f t="shared" si="30"/>
        <v>7.1247092583488575E-2</v>
      </c>
      <c r="DV106" s="145">
        <f t="shared" si="31"/>
        <v>0.42814643717967088</v>
      </c>
      <c r="DW106" s="146">
        <f t="shared" si="32"/>
        <v>0.21997185052591922</v>
      </c>
      <c r="DX106" s="146">
        <f t="shared" si="33"/>
        <v>0.20817458665375158</v>
      </c>
      <c r="DY106" s="146">
        <f t="shared" si="34"/>
        <v>0.18381944624707103</v>
      </c>
      <c r="DZ106" s="146">
        <f t="shared" si="35"/>
        <v>5.6608997728379455E-2</v>
      </c>
      <c r="EA106" s="146">
        <f t="shared" si="36"/>
        <v>1.870883961526611E-2</v>
      </c>
      <c r="EB106" s="146">
        <f t="shared" si="37"/>
        <v>0.16900915120045212</v>
      </c>
      <c r="EC106" s="147">
        <f t="shared" si="38"/>
        <v>0.18771799081571824</v>
      </c>
      <c r="ED106" s="133">
        <v>0.32656707454665534</v>
      </c>
      <c r="EE106" s="133">
        <v>0.18769460518289444</v>
      </c>
      <c r="EF106" s="133">
        <v>0.13887246936376085</v>
      </c>
      <c r="EG106" s="133">
        <v>0.16115927486680448</v>
      </c>
      <c r="EH106" s="133">
        <v>4.1875884331328252E-2</v>
      </c>
      <c r="EI106" s="133">
        <v>1.5392057385377115E-2</v>
      </c>
      <c r="EJ106" s="133">
        <v>0.10813985601263643</v>
      </c>
      <c r="EK106" s="133">
        <f t="shared" si="39"/>
        <v>0.12353191339801355</v>
      </c>
      <c r="EL106" s="139">
        <v>0.10157936263301552</v>
      </c>
      <c r="EM106" s="140">
        <v>3.2277245343024799E-2</v>
      </c>
      <c r="EN106" s="140">
        <v>6.9302117289990722E-2</v>
      </c>
      <c r="EO106" s="140">
        <v>2.2660171380266547E-2</v>
      </c>
      <c r="EP106" s="140">
        <v>1.4733113397051202E-2</v>
      </c>
      <c r="EQ106" s="140">
        <v>3.3167822298889958E-3</v>
      </c>
      <c r="ER106" s="140">
        <v>6.0869295187815697E-2</v>
      </c>
      <c r="ES106" s="141">
        <f t="shared" si="40"/>
        <v>6.4186077417704698E-2</v>
      </c>
      <c r="ET106" s="139">
        <v>3.8019724785966089E-2</v>
      </c>
      <c r="EU106" s="140">
        <v>5.0789254812764984E-3</v>
      </c>
      <c r="EV106" s="140">
        <v>3.2940799304689593E-2</v>
      </c>
      <c r="EW106" s="140">
        <v>3.6246131639927626E-3</v>
      </c>
      <c r="EX106" s="140">
        <v>2.1702986618326709E-3</v>
      </c>
      <c r="EY106" s="140">
        <v>6.3751721105369599E-4</v>
      </c>
      <c r="EZ106" s="140">
        <v>3.1587295674027543E-2</v>
      </c>
      <c r="FA106" s="141">
        <f t="shared" si="41"/>
        <v>3.2224812885081236E-2</v>
      </c>
      <c r="FB106" s="139">
        <v>6.3559636473655701E-2</v>
      </c>
      <c r="FC106" s="140">
        <v>2.7198320254683495E-2</v>
      </c>
      <c r="FD106" s="140">
        <v>3.6361318081617355E-2</v>
      </c>
      <c r="FE106" s="140">
        <v>1.9035559147596359E-2</v>
      </c>
      <c r="FF106" s="140">
        <v>1.2562815099954605E-2</v>
      </c>
      <c r="FG106" s="140">
        <v>2.6792651042342186E-3</v>
      </c>
      <c r="FH106" s="140">
        <v>2.9281999915838242E-2</v>
      </c>
      <c r="FI106" s="141">
        <f t="shared" si="42"/>
        <v>3.196126502007246E-2</v>
      </c>
      <c r="FJ106" s="4"/>
      <c r="FK106" s="32">
        <v>1994</v>
      </c>
      <c r="FL106" s="122">
        <v>0.21305564537249921</v>
      </c>
      <c r="FM106" s="117">
        <v>0.18829540082348911</v>
      </c>
      <c r="FN106" s="117">
        <v>2.4760244549010071E-2</v>
      </c>
      <c r="FO106" s="122">
        <v>0.460377289444385</v>
      </c>
      <c r="FP106" s="117">
        <v>0.38002023383672856</v>
      </c>
      <c r="FQ106" s="123">
        <v>8.0357055607656463E-2</v>
      </c>
      <c r="FR106" s="117">
        <v>0.32656707454665534</v>
      </c>
      <c r="FS106" s="117">
        <v>0.18769460518289444</v>
      </c>
      <c r="FT106" s="117">
        <v>0.13887246936376085</v>
      </c>
      <c r="FU106" s="122">
        <v>0.10157936263301552</v>
      </c>
      <c r="FV106" s="117">
        <v>3.2277245343024799E-2</v>
      </c>
      <c r="FW106" s="123">
        <v>6.9302117289990722E-2</v>
      </c>
      <c r="FX106" s="117">
        <v>3.8019724785966089E-2</v>
      </c>
      <c r="FY106" s="117">
        <v>5.0789254812764984E-3</v>
      </c>
      <c r="FZ106" s="123">
        <v>3.2940799304689593E-2</v>
      </c>
      <c r="GA106" s="117"/>
      <c r="GB106" s="117"/>
      <c r="GC106" s="199">
        <v>1.800183892250061</v>
      </c>
      <c r="GD106" s="194">
        <v>1.2992753982543945</v>
      </c>
      <c r="GE106" s="194">
        <v>1.7324882745742798</v>
      </c>
      <c r="GF106" s="194">
        <v>1.8954813480377197</v>
      </c>
      <c r="GG106" s="194">
        <v>2.1879773139953613</v>
      </c>
      <c r="GH106" s="194">
        <v>2.1424577236175537</v>
      </c>
      <c r="GI106" s="194">
        <v>1.9130311012268066</v>
      </c>
      <c r="GJ106" s="200">
        <v>1.6000423431396484</v>
      </c>
      <c r="GK106" s="4">
        <v>1994</v>
      </c>
      <c r="GL106" s="211">
        <f>1-GM106</f>
        <v>0.611207515001297</v>
      </c>
      <c r="GM106" s="120">
        <v>0.388792484998703</v>
      </c>
      <c r="GN106" s="120">
        <v>0.24543957412242889</v>
      </c>
      <c r="GO106" s="120">
        <v>9.68923419713974E-2</v>
      </c>
      <c r="GP106" s="121">
        <v>6.7989811301231384E-2</v>
      </c>
      <c r="GQ106" s="74"/>
      <c r="GR106" s="74"/>
      <c r="GS106" s="74"/>
      <c r="GT106" s="74"/>
      <c r="GU106" s="74"/>
      <c r="GZ106" s="74"/>
      <c r="HA106" s="74"/>
      <c r="HB106" s="74"/>
      <c r="HC106" s="74"/>
      <c r="HH106" s="193">
        <v>0.72489583492279097</v>
      </c>
      <c r="HI106" s="194">
        <v>0.50211249272088643</v>
      </c>
      <c r="HJ106" s="224">
        <f>HH106*HI106</f>
        <v>0.36397925463607078</v>
      </c>
      <c r="HK106" s="195">
        <v>0.92814837396144867</v>
      </c>
      <c r="IE106" s="73">
        <v>0.20052591062135036</v>
      </c>
      <c r="IF106" s="74">
        <v>0.49668073386297801</v>
      </c>
      <c r="IG106" s="74">
        <v>0.30279335379600525</v>
      </c>
      <c r="IH106" s="74">
        <v>8.3561182022094727E-2</v>
      </c>
      <c r="II106" s="75">
        <v>5.944477766752243E-2</v>
      </c>
      <c r="IJ106" s="73">
        <v>0.22858534388748539</v>
      </c>
      <c r="IK106" s="74">
        <v>0.44480401613647103</v>
      </c>
      <c r="IL106" s="74">
        <v>0.32661062479019165</v>
      </c>
      <c r="IM106" s="74">
        <v>0.11190269887447357</v>
      </c>
      <c r="IN106" s="74">
        <v>8.4265567362308502E-2</v>
      </c>
      <c r="IO106" s="75">
        <v>4.3656375259160995E-2</v>
      </c>
      <c r="IP106" s="73">
        <v>0.24276978779475872</v>
      </c>
      <c r="IQ106" s="74">
        <v>0.45118000794603003</v>
      </c>
      <c r="IR106" s="74">
        <v>0.30605024099349976</v>
      </c>
      <c r="IS106" s="74">
        <v>9.3141719698905945E-2</v>
      </c>
      <c r="IT106" s="74">
        <v>6.786695122718811E-2</v>
      </c>
      <c r="IU106" s="75">
        <v>3.4080225974321365E-2</v>
      </c>
      <c r="IW106">
        <v>1998</v>
      </c>
      <c r="IX106" s="63">
        <v>0.69130164384841919</v>
      </c>
      <c r="IY106" s="63">
        <v>0.60758857422791235</v>
      </c>
      <c r="IZ106" s="14">
        <v>0.33585852384567261</v>
      </c>
      <c r="JA106" s="13">
        <v>0.26667195558547974</v>
      </c>
      <c r="JB106" s="13">
        <v>0.36826041340827942</v>
      </c>
      <c r="JC106" s="13">
        <v>0.29197109492756124</v>
      </c>
      <c r="JD106" s="13">
        <v>0.11261700093746185</v>
      </c>
      <c r="JE106" s="13">
        <v>5.3994081914424896E-2</v>
      </c>
    </row>
    <row r="107" spans="1:265">
      <c r="A107" s="4">
        <v>1995</v>
      </c>
      <c r="B107" s="5">
        <v>879.82628366043957</v>
      </c>
      <c r="C107" s="5">
        <v>198.77660556043958</v>
      </c>
      <c r="D107" s="57">
        <f t="shared" si="11"/>
        <v>0.22592710544341443</v>
      </c>
      <c r="E107" s="12">
        <v>0.10605760290868715</v>
      </c>
      <c r="F107" s="12">
        <v>1.7820047556117508E-2</v>
      </c>
      <c r="G107" s="12">
        <v>2.7363776910492184E-2</v>
      </c>
      <c r="H107" s="12">
        <v>7.468584821714136E-2</v>
      </c>
      <c r="I107" s="12">
        <v>2.5829076059712869E-2</v>
      </c>
      <c r="J107" s="57">
        <v>4.8856772157428494E-2</v>
      </c>
      <c r="K107" s="58">
        <f t="shared" si="12"/>
        <v>-1.7014902377321395E-7</v>
      </c>
      <c r="L107">
        <v>1995</v>
      </c>
      <c r="M107" s="55">
        <v>611.01449211355634</v>
      </c>
      <c r="N107" s="55">
        <v>171.99180000000001</v>
      </c>
      <c r="O107" s="55">
        <v>80.09399211355634</v>
      </c>
      <c r="P107" s="1">
        <f t="shared" si="20"/>
        <v>344.48130321999668</v>
      </c>
      <c r="Q107" s="14">
        <f t="shared" si="14"/>
        <v>0.18243702102951767</v>
      </c>
      <c r="R107" s="1">
        <f>0</f>
        <v>0</v>
      </c>
      <c r="S107" s="1">
        <f t="shared" si="21"/>
        <v>344.48130321999668</v>
      </c>
      <c r="T107" s="1">
        <f t="shared" si="15"/>
        <v>0</v>
      </c>
      <c r="U107" s="1">
        <f t="shared" si="22"/>
        <v>344.48130321999668</v>
      </c>
      <c r="V107" s="56">
        <f t="shared" si="23"/>
        <v>0.56378581468404065</v>
      </c>
      <c r="W107" s="18">
        <f t="shared" si="16"/>
        <v>0.13108362100627716</v>
      </c>
      <c r="X107" s="18">
        <f t="shared" si="17"/>
        <v>0.28148563122466091</v>
      </c>
      <c r="Y107" s="54">
        <f t="shared" si="24"/>
        <v>2.3644933085021302E-2</v>
      </c>
      <c r="Z107" s="13">
        <f t="shared" si="18"/>
        <v>1</v>
      </c>
      <c r="AA107" s="4">
        <v>1995</v>
      </c>
      <c r="AB107" s="13">
        <v>0.17242708802223206</v>
      </c>
      <c r="AC107" s="13">
        <v>0.50247740745544434</v>
      </c>
      <c r="AD107" s="13">
        <v>0.325095534324646</v>
      </c>
      <c r="AE107" s="13">
        <v>8.1337094306945801E-2</v>
      </c>
      <c r="AF107" s="23">
        <v>0.20225590467453003</v>
      </c>
      <c r="AG107" s="23">
        <v>0.47730284929275513</v>
      </c>
      <c r="AH107" s="23">
        <v>0.32044124603271484</v>
      </c>
      <c r="AI107" s="23">
        <v>7.7663280069828033E-2</v>
      </c>
      <c r="AJ107" s="23">
        <v>0.17525573074817657</v>
      </c>
      <c r="AK107" s="23">
        <v>0.47508934140205383</v>
      </c>
      <c r="AL107" s="23">
        <v>0.34965494275093079</v>
      </c>
      <c r="AM107" s="23">
        <v>0.1066262423992157</v>
      </c>
      <c r="AN107" s="23">
        <v>3.7735950201749802E-2</v>
      </c>
      <c r="AO107" s="13">
        <v>0.20357413589954376</v>
      </c>
      <c r="AP107" s="13">
        <v>0.47053235769271851</v>
      </c>
      <c r="AQ107" s="13">
        <v>0.32589352130889893</v>
      </c>
      <c r="AR107" s="13">
        <v>9.7166411578655243E-2</v>
      </c>
      <c r="AS107" s="13">
        <f t="shared" si="13"/>
        <v>0.22872710973024368</v>
      </c>
      <c r="AT107" s="13">
        <v>3.4238491207361221E-2</v>
      </c>
      <c r="AU107" s="215">
        <v>30015.120312831961</v>
      </c>
      <c r="AV107" s="171">
        <v>0.14277845621108998</v>
      </c>
      <c r="AW107" s="171">
        <v>0.44533324241638195</v>
      </c>
      <c r="AX107" s="171">
        <v>0.41188830137252802</v>
      </c>
      <c r="AY107" s="171">
        <v>0.15173716843128199</v>
      </c>
      <c r="AZ107" s="171">
        <f t="shared" si="43"/>
        <v>0.26015113294124603</v>
      </c>
      <c r="BA107" s="216">
        <v>50338.144082035324</v>
      </c>
      <c r="BB107" s="215">
        <f>DataFigures!BA107*$BF$26</f>
        <v>41219.489957862788</v>
      </c>
      <c r="BC107" s="171">
        <f t="shared" si="44"/>
        <v>0.72817786788520056</v>
      </c>
      <c r="BD107" s="115"/>
      <c r="BI107" s="74"/>
      <c r="BJ107" s="4">
        <v>1995</v>
      </c>
      <c r="BK107" s="36">
        <v>4.4971308670938015E-4</v>
      </c>
      <c r="BL107" s="36">
        <v>4.5979954302310944E-2</v>
      </c>
      <c r="BM107" s="36">
        <v>0.30209532380104065</v>
      </c>
      <c r="BN107" s="36">
        <v>0.651924729347229</v>
      </c>
      <c r="BO107" s="36">
        <v>0.30439344048500061</v>
      </c>
      <c r="BP107" s="36">
        <v>0.13509999215602875</v>
      </c>
      <c r="BQ107" s="36">
        <v>5.1751211285591125E-2</v>
      </c>
      <c r="BR107" s="36">
        <v>1.5456926077604294E-2</v>
      </c>
      <c r="BS107" s="37">
        <f t="shared" si="25"/>
        <v>0.34753128886222839</v>
      </c>
      <c r="BT107" s="41">
        <v>3.8337914738804102E-3</v>
      </c>
      <c r="BU107" s="41">
        <v>0.23330017924308777</v>
      </c>
      <c r="BV107" s="41">
        <v>0.49808180332183838</v>
      </c>
      <c r="BW107" s="41">
        <v>0.26861804723739624</v>
      </c>
      <c r="BX107" s="41">
        <v>5.3594645112752914E-2</v>
      </c>
      <c r="BY107" s="41">
        <v>1.1249382048845291E-2</v>
      </c>
      <c r="BZ107" s="36">
        <f t="shared" si="27"/>
        <v>0.21502340212464333</v>
      </c>
      <c r="CA107" s="41">
        <v>0</v>
      </c>
      <c r="CB107" s="36">
        <v>0.16820167005062103</v>
      </c>
      <c r="CC107" s="36">
        <v>0.51858323812484741</v>
      </c>
      <c r="CD107" s="36">
        <v>0.31321507692337036</v>
      </c>
      <c r="CE107" s="36">
        <v>6.8846866488456726E-2</v>
      </c>
      <c r="CF107" s="36">
        <v>1.4835110865533352E-2</v>
      </c>
      <c r="CG107" s="37">
        <f t="shared" si="28"/>
        <v>0.24436821043491364</v>
      </c>
      <c r="CH107" s="36"/>
      <c r="DF107" s="139">
        <v>0.21357687373883372</v>
      </c>
      <c r="DG107" s="140">
        <v>0.18813868983501547</v>
      </c>
      <c r="DH107" s="140">
        <v>2.5438183903818214E-2</v>
      </c>
      <c r="DI107" s="140">
        <v>0.18328106217086315</v>
      </c>
      <c r="DJ107" s="140">
        <v>8.4245661902998051E-3</v>
      </c>
      <c r="DK107" s="140">
        <v>1.1795591201472907E-2</v>
      </c>
      <c r="DL107" s="140">
        <v>1.0075658440100065E-2</v>
      </c>
      <c r="DM107" s="141">
        <f t="shared" si="29"/>
        <v>2.1871249641572971E-2</v>
      </c>
      <c r="DN107" s="133">
        <v>0.46199945692263805</v>
      </c>
      <c r="DO107" s="133">
        <v>0.38156258607121446</v>
      </c>
      <c r="DP107" s="133">
        <v>8.0436870851423536E-2</v>
      </c>
      <c r="DQ107" s="133">
        <v>0.36875049024820328</v>
      </c>
      <c r="DR107" s="133">
        <v>2.154811113969974E-2</v>
      </c>
      <c r="DS107" s="133">
        <v>2.7030135698903203E-2</v>
      </c>
      <c r="DT107" s="133">
        <v>4.4670716165612898E-2</v>
      </c>
      <c r="DU107" s="133">
        <f t="shared" si="30"/>
        <v>7.1700851864516107E-2</v>
      </c>
      <c r="DV107" s="145">
        <f t="shared" si="31"/>
        <v>0.42496778501126586</v>
      </c>
      <c r="DW107" s="146">
        <f t="shared" si="32"/>
        <v>0.21916254667928287</v>
      </c>
      <c r="DX107" s="146">
        <f t="shared" si="33"/>
        <v>0.20580523833198291</v>
      </c>
      <c r="DY107" s="146">
        <f t="shared" si="34"/>
        <v>0.18383918981999159</v>
      </c>
      <c r="DZ107" s="146">
        <f t="shared" si="35"/>
        <v>5.5548657032376297E-2</v>
      </c>
      <c r="EA107" s="146">
        <f t="shared" si="36"/>
        <v>2.0052050744142909E-2</v>
      </c>
      <c r="EB107" s="146">
        <f t="shared" si="37"/>
        <v>0.16552788518495651</v>
      </c>
      <c r="EC107" s="147">
        <f t="shared" si="38"/>
        <v>0.18557993592909944</v>
      </c>
      <c r="ED107" s="133">
        <v>0.32442369272692534</v>
      </c>
      <c r="EE107" s="133">
        <v>0.18753064757302862</v>
      </c>
      <c r="EF107" s="133">
        <v>0.13689304515389666</v>
      </c>
      <c r="EG107" s="133">
        <v>0.16136818891391158</v>
      </c>
      <c r="EH107" s="133">
        <v>4.1462942361721433E-2</v>
      </c>
      <c r="EI107" s="133">
        <v>1.6505097360359475E-2</v>
      </c>
      <c r="EJ107" s="133">
        <v>0.10508746118197215</v>
      </c>
      <c r="EK107" s="133">
        <f t="shared" si="39"/>
        <v>0.12159255854233163</v>
      </c>
      <c r="EL107" s="139">
        <v>0.10054409228434051</v>
      </c>
      <c r="EM107" s="140">
        <v>3.163189910625426E-2</v>
      </c>
      <c r="EN107" s="140">
        <v>6.8912193178086251E-2</v>
      </c>
      <c r="EO107" s="140">
        <v>2.2471000906080008E-2</v>
      </c>
      <c r="EP107" s="140">
        <v>1.4085714670654864E-2</v>
      </c>
      <c r="EQ107" s="140">
        <v>3.5469533837834328E-3</v>
      </c>
      <c r="ER107" s="140">
        <v>6.0440424002984362E-2</v>
      </c>
      <c r="ES107" s="141">
        <f t="shared" si="40"/>
        <v>6.3987377386767796E-2</v>
      </c>
      <c r="ET107" s="139">
        <v>3.7040904614541473E-2</v>
      </c>
      <c r="EU107" s="140">
        <v>4.925511550563433E-3</v>
      </c>
      <c r="EV107" s="140">
        <v>3.2115393063978037E-2</v>
      </c>
      <c r="EW107" s="140">
        <v>3.5733203403651714E-3</v>
      </c>
      <c r="EX107" s="140">
        <v>2.027632751039996E-3</v>
      </c>
      <c r="EY107" s="140">
        <v>6.93498347534413E-4</v>
      </c>
      <c r="EZ107" s="140">
        <v>3.0746453159609499E-2</v>
      </c>
      <c r="FA107" s="141">
        <f t="shared" si="41"/>
        <v>3.1439951507143911E-2</v>
      </c>
      <c r="FB107" s="139">
        <v>6.3503190875053406E-2</v>
      </c>
      <c r="FC107" s="140">
        <v>2.6706388220191002E-2</v>
      </c>
      <c r="FD107" s="140">
        <v>3.6796800792217255E-2</v>
      </c>
      <c r="FE107" s="140">
        <v>1.8897680565714836E-2</v>
      </c>
      <c r="FF107" s="140">
        <v>1.2058082036674023E-2</v>
      </c>
      <c r="FG107" s="140">
        <v>2.8534550219774246E-3</v>
      </c>
      <c r="FH107" s="140">
        <v>2.9693970456719398E-2</v>
      </c>
      <c r="FI107" s="141">
        <f t="shared" si="42"/>
        <v>3.2547425478696823E-2</v>
      </c>
      <c r="FJ107" s="4"/>
      <c r="FK107" s="32">
        <v>1995</v>
      </c>
      <c r="FL107" s="122">
        <v>0.21357687373883372</v>
      </c>
      <c r="FM107" s="117">
        <v>0.18813868983501547</v>
      </c>
      <c r="FN107" s="117">
        <v>2.5438183903818214E-2</v>
      </c>
      <c r="FO107" s="122">
        <v>0.46199945692263805</v>
      </c>
      <c r="FP107" s="117">
        <v>0.38156258607121446</v>
      </c>
      <c r="FQ107" s="123">
        <v>8.0436870851423536E-2</v>
      </c>
      <c r="FR107" s="117">
        <v>0.32442369272692534</v>
      </c>
      <c r="FS107" s="117">
        <v>0.18753064757302862</v>
      </c>
      <c r="FT107" s="117">
        <v>0.13689304515389666</v>
      </c>
      <c r="FU107" s="122">
        <v>0.10054409228434051</v>
      </c>
      <c r="FV107" s="117">
        <v>3.163189910625426E-2</v>
      </c>
      <c r="FW107" s="123">
        <v>6.8912193178086251E-2</v>
      </c>
      <c r="FX107" s="117">
        <v>3.7040904614541473E-2</v>
      </c>
      <c r="FY107" s="117">
        <v>4.925511550563433E-3</v>
      </c>
      <c r="FZ107" s="123">
        <v>3.2115393063978037E-2</v>
      </c>
      <c r="GA107" s="117"/>
      <c r="GB107" s="117"/>
      <c r="GC107" s="199">
        <v>1.7680526971817017</v>
      </c>
      <c r="GD107" s="194">
        <v>1.2813198566436768</v>
      </c>
      <c r="GE107" s="194">
        <v>1.6821094751358032</v>
      </c>
      <c r="GF107" s="194">
        <v>1.8542561531066895</v>
      </c>
      <c r="GG107" s="194">
        <v>2.1146087646484375</v>
      </c>
      <c r="GH107" s="194">
        <v>2.1389398574829102</v>
      </c>
      <c r="GI107" s="194">
        <v>1.8648430109024048</v>
      </c>
      <c r="GJ107" s="200">
        <v>1.5677077770233154</v>
      </c>
      <c r="GK107" s="4">
        <v>1995</v>
      </c>
      <c r="GL107" s="211">
        <f t="shared" ref="GL107:GL124" si="45">1-GM107</f>
        <v>0.60732850432395935</v>
      </c>
      <c r="GM107" s="120">
        <v>0.39267149567604065</v>
      </c>
      <c r="GN107" s="120">
        <v>0.25807297229766846</v>
      </c>
      <c r="GO107" s="120">
        <v>0.10861765593290329</v>
      </c>
      <c r="GP107" s="121">
        <v>6.8534933030605316E-2</v>
      </c>
      <c r="GQ107" s="74"/>
      <c r="GR107" s="74"/>
      <c r="GS107" s="74"/>
      <c r="GT107" s="74"/>
      <c r="GU107" s="74"/>
      <c r="GZ107" s="74"/>
      <c r="HA107" s="74"/>
      <c r="HB107" s="74"/>
      <c r="HC107" s="74"/>
      <c r="HH107" s="193">
        <v>0.73409426212310802</v>
      </c>
      <c r="HI107" s="194">
        <v>0.50223740172112297</v>
      </c>
      <c r="HJ107" s="224">
        <f t="shared" ref="HJ107:HJ124" si="46">HH107*HI107</f>
        <v>0.36868959482709474</v>
      </c>
      <c r="HK107" s="195">
        <v>0.92596804350614548</v>
      </c>
      <c r="IE107" s="73">
        <v>0.19808211238467882</v>
      </c>
      <c r="IF107" s="74">
        <v>0.49756845499395103</v>
      </c>
      <c r="IG107" s="74">
        <v>0.30434942245483398</v>
      </c>
      <c r="IH107" s="74">
        <v>8.3387173712253571E-2</v>
      </c>
      <c r="II107" s="75">
        <v>5.8937005698680878E-2</v>
      </c>
      <c r="IJ107" s="73">
        <v>0.22862138550764832</v>
      </c>
      <c r="IK107" s="74">
        <v>0.44493157586506799</v>
      </c>
      <c r="IL107" s="74">
        <v>0.3264470100402832</v>
      </c>
      <c r="IM107" s="74">
        <v>0.11090366542339325</v>
      </c>
      <c r="IN107" s="74">
        <v>8.3432316780090332E-2</v>
      </c>
      <c r="IO107" s="75">
        <v>4.2770430445671082E-2</v>
      </c>
      <c r="IP107" s="73">
        <v>0.24572320151171262</v>
      </c>
      <c r="IQ107" s="74">
        <v>0.45213241300258</v>
      </c>
      <c r="IR107" s="74">
        <v>0.3021443784236908</v>
      </c>
      <c r="IS107" s="74">
        <v>9.1611921787261963E-2</v>
      </c>
      <c r="IT107" s="74">
        <v>6.6210620105266571E-2</v>
      </c>
      <c r="IU107" s="75">
        <v>3.2497212290763855E-2</v>
      </c>
      <c r="IW107">
        <v>1999</v>
      </c>
      <c r="IX107" s="63">
        <v>0.69136792421340942</v>
      </c>
      <c r="IY107" s="63">
        <v>0.6148975717249523</v>
      </c>
      <c r="IZ107" s="14">
        <v>0.33646884560585022</v>
      </c>
      <c r="JA107" s="13">
        <v>0.26905807852745056</v>
      </c>
      <c r="JB107" s="13">
        <v>0.36707231402397156</v>
      </c>
      <c r="JC107" s="13">
        <v>0.3046847729767978</v>
      </c>
      <c r="JD107" s="13">
        <v>0.11321687698364258</v>
      </c>
      <c r="JE107" s="13">
        <v>5.5440198630094528E-2</v>
      </c>
    </row>
    <row r="108" spans="1:265">
      <c r="A108" s="4">
        <v>1996</v>
      </c>
      <c r="B108" s="5">
        <v>908.89673405693736</v>
      </c>
      <c r="C108" s="5">
        <v>207.81756515693743</v>
      </c>
      <c r="D108" s="57">
        <f t="shared" si="11"/>
        <v>0.22864815921312223</v>
      </c>
      <c r="E108" s="12">
        <v>0.1040501832525194</v>
      </c>
      <c r="F108" s="12">
        <v>2.0505960594838744E-2</v>
      </c>
      <c r="G108" s="12">
        <v>2.5729026254412337E-2</v>
      </c>
      <c r="H108" s="12">
        <v>7.8362906032070204E-2</v>
      </c>
      <c r="I108" s="12">
        <v>2.8043449871614657E-2</v>
      </c>
      <c r="J108" s="57">
        <v>5.0319456160455536E-2</v>
      </c>
      <c r="K108" s="58">
        <f t="shared" si="12"/>
        <v>8.3079281551490247E-8</v>
      </c>
      <c r="L108">
        <v>1996</v>
      </c>
      <c r="M108" s="55">
        <v>626.47948135636852</v>
      </c>
      <c r="N108" s="55">
        <v>176.68520000000001</v>
      </c>
      <c r="O108" s="55">
        <v>83.29618135636845</v>
      </c>
      <c r="P108" s="1">
        <f t="shared" si="20"/>
        <v>351.746023975382</v>
      </c>
      <c r="Q108" s="14">
        <f t="shared" si="14"/>
        <v>0.18518728407392429</v>
      </c>
      <c r="R108" s="1">
        <f>0</f>
        <v>0</v>
      </c>
      <c r="S108" s="1">
        <f t="shared" si="21"/>
        <v>351.746023975382</v>
      </c>
      <c r="T108" s="1">
        <f t="shared" si="15"/>
        <v>0</v>
      </c>
      <c r="U108" s="1">
        <f t="shared" si="22"/>
        <v>351.746023975382</v>
      </c>
      <c r="V108" s="56">
        <f t="shared" si="23"/>
        <v>0.56146455621152846</v>
      </c>
      <c r="W108" s="18">
        <f t="shared" si="16"/>
        <v>0.1329591532288126</v>
      </c>
      <c r="X108" s="18">
        <f t="shared" si="17"/>
        <v>0.28202871005043156</v>
      </c>
      <c r="Y108" s="54">
        <f t="shared" si="24"/>
        <v>2.3547580509227395E-2</v>
      </c>
      <c r="Z108" s="13">
        <f t="shared" si="18"/>
        <v>1</v>
      </c>
      <c r="AA108" s="4">
        <v>1996</v>
      </c>
      <c r="AB108" s="13">
        <v>0.17451143264770508</v>
      </c>
      <c r="AC108" s="13">
        <v>0.50257319211959839</v>
      </c>
      <c r="AD108" s="13">
        <v>0.32291534543037415</v>
      </c>
      <c r="AE108" s="13">
        <v>8.058861643075943E-2</v>
      </c>
      <c r="AF108" s="23">
        <v>0.20311205089092255</v>
      </c>
      <c r="AG108" s="23">
        <v>0.47743731737136841</v>
      </c>
      <c r="AH108" s="23">
        <v>0.31945064663887024</v>
      </c>
      <c r="AI108" s="23">
        <v>7.7056147158145905E-2</v>
      </c>
      <c r="AJ108" s="23">
        <v>0.17503407597541809</v>
      </c>
      <c r="AK108" s="23">
        <v>0.46900627017021179</v>
      </c>
      <c r="AL108" s="23">
        <v>0.35595965385437012</v>
      </c>
      <c r="AM108" s="23">
        <v>0.11577582359313965</v>
      </c>
      <c r="AN108" s="23">
        <v>4.2568579316139221E-2</v>
      </c>
      <c r="AO108" s="13">
        <v>0.20814433693885803</v>
      </c>
      <c r="AP108" s="13">
        <v>0.46162933111190796</v>
      </c>
      <c r="AQ108" s="13">
        <v>0.33022633194923401</v>
      </c>
      <c r="AR108" s="13">
        <v>0.10555756092071533</v>
      </c>
      <c r="AS108" s="13">
        <f t="shared" si="13"/>
        <v>0.22466877102851868</v>
      </c>
      <c r="AT108" s="13">
        <v>3.8357768207788467E-2</v>
      </c>
      <c r="AU108" s="215">
        <v>30444.438570247712</v>
      </c>
      <c r="AV108" s="171">
        <v>0.14030444622039795</v>
      </c>
      <c r="AW108" s="171">
        <v>0.43904861807823198</v>
      </c>
      <c r="AX108" s="171">
        <v>0.42064693570136996</v>
      </c>
      <c r="AY108" s="171">
        <v>0.158990427851677</v>
      </c>
      <c r="AZ108" s="171">
        <f t="shared" si="43"/>
        <v>0.26165650784969297</v>
      </c>
      <c r="BA108" s="216">
        <v>51928.526204500209</v>
      </c>
      <c r="BB108" s="215">
        <f>DataFigures!BA108*$BF$26</f>
        <v>42521.777539607407</v>
      </c>
      <c r="BC108" s="171">
        <f t="shared" si="44"/>
        <v>0.7159728574820251</v>
      </c>
      <c r="BD108" s="115"/>
      <c r="BI108" s="74"/>
      <c r="BJ108" s="4">
        <v>1996</v>
      </c>
      <c r="BK108" s="36">
        <v>4.2397930519655347E-4</v>
      </c>
      <c r="BL108" s="36">
        <v>4.4700503349304199E-2</v>
      </c>
      <c r="BM108" s="36">
        <v>0.28018605709075928</v>
      </c>
      <c r="BN108" s="36">
        <v>0.67511337995529175</v>
      </c>
      <c r="BO108" s="36">
        <v>0.34173226356506348</v>
      </c>
      <c r="BP108" s="36">
        <v>0.15413495898246765</v>
      </c>
      <c r="BQ108" s="36">
        <v>5.8317080140113831E-2</v>
      </c>
      <c r="BR108" s="36">
        <v>1.6829837113618851E-2</v>
      </c>
      <c r="BS108" s="37">
        <f t="shared" si="25"/>
        <v>0.33338111639022827</v>
      </c>
      <c r="BT108" s="41">
        <v>3.6820711102336645E-3</v>
      </c>
      <c r="BU108" s="41">
        <v>0.23418506979942322</v>
      </c>
      <c r="BV108" s="41">
        <v>0.49728822708129883</v>
      </c>
      <c r="BW108" s="41">
        <v>0.26852670311927795</v>
      </c>
      <c r="BX108" s="41">
        <v>5.3824476897716522E-2</v>
      </c>
      <c r="BY108" s="41">
        <v>1.1439183726906776E-2</v>
      </c>
      <c r="BZ108" s="36">
        <f t="shared" si="27"/>
        <v>0.21470222622156143</v>
      </c>
      <c r="CA108" s="41">
        <v>0</v>
      </c>
      <c r="CB108" s="36">
        <v>0.17067602276802063</v>
      </c>
      <c r="CC108" s="36">
        <v>0.51701635122299194</v>
      </c>
      <c r="CD108" s="36">
        <v>0.31230762600898743</v>
      </c>
      <c r="CE108" s="36">
        <v>6.9111719727516174E-2</v>
      </c>
      <c r="CF108" s="36">
        <v>1.5172774903476238E-2</v>
      </c>
      <c r="CG108" s="37">
        <f t="shared" si="28"/>
        <v>0.24319590628147125</v>
      </c>
      <c r="CH108" s="36"/>
      <c r="DF108" s="139">
        <v>0.21300490392330132</v>
      </c>
      <c r="DG108" s="140">
        <v>0.18766963829942432</v>
      </c>
      <c r="DH108" s="140">
        <v>2.5335265623876984E-2</v>
      </c>
      <c r="DI108" s="140">
        <v>0.18371873791329563</v>
      </c>
      <c r="DJ108" s="140">
        <v>7.014810917122606E-3</v>
      </c>
      <c r="DK108" s="140">
        <v>1.2772618489740001E-2</v>
      </c>
      <c r="DL108" s="140">
        <v>9.4987354716241628E-3</v>
      </c>
      <c r="DM108" s="141">
        <f t="shared" ref="DM108:DM124" si="47">DK108+DL108</f>
        <v>2.2271353961364163E-2</v>
      </c>
      <c r="DN108" s="133">
        <v>0.45593888366487212</v>
      </c>
      <c r="DO108" s="133">
        <v>0.37941082363661555</v>
      </c>
      <c r="DP108" s="133">
        <v>7.65280600282566E-2</v>
      </c>
      <c r="DQ108" s="133">
        <v>0.36769898980855942</v>
      </c>
      <c r="DR108" s="133">
        <v>2.0149425908667216E-2</v>
      </c>
      <c r="DS108" s="133">
        <v>2.9542084833749503E-2</v>
      </c>
      <c r="DT108" s="133">
        <v>3.854838090433315E-2</v>
      </c>
      <c r="DU108" s="133">
        <f t="shared" ref="DU108:DU124" si="48">DS108+DT108</f>
        <v>6.8090465738082653E-2</v>
      </c>
      <c r="DV108" s="145">
        <f t="shared" si="31"/>
        <v>0.44126100378336286</v>
      </c>
      <c r="DW108" s="146">
        <f t="shared" si="32"/>
        <v>0.21842091213042047</v>
      </c>
      <c r="DX108" s="146">
        <f t="shared" si="33"/>
        <v>0.22284009165294238</v>
      </c>
      <c r="DY108" s="146">
        <f t="shared" si="34"/>
        <v>0.18152160523459315</v>
      </c>
      <c r="DZ108" s="146">
        <f t="shared" si="35"/>
        <v>5.8622273621563054E-2</v>
      </c>
      <c r="EA108" s="146">
        <f t="shared" si="36"/>
        <v>2.1386142632808833E-2</v>
      </c>
      <c r="EB108" s="146">
        <f t="shared" si="37"/>
        <v>0.17973098677485511</v>
      </c>
      <c r="EC108" s="147">
        <f t="shared" si="38"/>
        <v>0.20111712940766396</v>
      </c>
      <c r="ED108" s="133">
        <v>0.33105623504802523</v>
      </c>
      <c r="EE108" s="133">
        <v>0.18752769062390717</v>
      </c>
      <c r="EF108" s="133">
        <v>0.14352854442411803</v>
      </c>
      <c r="EG108" s="133">
        <v>0.16024672030471265</v>
      </c>
      <c r="EH108" s="133">
        <v>4.3746830652252891E-2</v>
      </c>
      <c r="EI108" s="133">
        <v>1.7672224339632076E-2</v>
      </c>
      <c r="EJ108" s="133">
        <v>0.10939046381208636</v>
      </c>
      <c r="EK108" s="133">
        <f t="shared" ref="EK108:EK124" si="49">EI108+EJ108</f>
        <v>0.12706268815171845</v>
      </c>
      <c r="EL108" s="139">
        <v>0.11020476873533765</v>
      </c>
      <c r="EM108" s="140">
        <v>3.0893221506513288E-2</v>
      </c>
      <c r="EN108" s="140">
        <v>7.9311547228824358E-2</v>
      </c>
      <c r="EO108" s="140">
        <v>2.12748849298805E-2</v>
      </c>
      <c r="EP108" s="140">
        <v>1.4875442969310163E-2</v>
      </c>
      <c r="EQ108" s="140">
        <v>3.7139182931767581E-3</v>
      </c>
      <c r="ER108" s="140">
        <v>7.0340522962768742E-2</v>
      </c>
      <c r="ES108" s="141">
        <f t="shared" ref="ES108:ES124" si="50">EQ108+ER108</f>
        <v>7.40544412559455E-2</v>
      </c>
      <c r="ET108" s="139">
        <v>4.1905134553590573E-2</v>
      </c>
      <c r="EU108" s="140">
        <v>4.7685044588912911E-3</v>
      </c>
      <c r="EV108" s="140">
        <v>3.713663009469928E-2</v>
      </c>
      <c r="EW108" s="140">
        <v>3.4363593440502882E-3</v>
      </c>
      <c r="EX108" s="140">
        <v>1.9953745878370233E-3</v>
      </c>
      <c r="EY108" s="140">
        <v>6.6499158356456796E-4</v>
      </c>
      <c r="EZ108" s="140">
        <v>3.580840900851294E-2</v>
      </c>
      <c r="FA108" s="141">
        <f t="shared" ref="FA108:FA124" si="51">EY108+EZ108</f>
        <v>3.6473400592077508E-2</v>
      </c>
      <c r="FB108" s="139">
        <v>6.8299636244773865E-2</v>
      </c>
      <c r="FC108" s="140">
        <v>2.612471766769886E-2</v>
      </c>
      <c r="FD108" s="140">
        <v>4.2174916714429855E-2</v>
      </c>
      <c r="FE108" s="140">
        <v>1.7838526517152786E-2</v>
      </c>
      <c r="FF108" s="140">
        <v>1.2880068272352219E-2</v>
      </c>
      <c r="FG108" s="140">
        <v>3.0489268247038126E-3</v>
      </c>
      <c r="FH108" s="140">
        <v>3.4532114863395691E-2</v>
      </c>
      <c r="FI108" s="141">
        <f t="shared" ref="FI108:FI124" si="52">FG108+FH108</f>
        <v>3.7581041688099504E-2</v>
      </c>
      <c r="FK108" s="32">
        <v>1996</v>
      </c>
      <c r="FL108" s="122">
        <v>0.21300490392330132</v>
      </c>
      <c r="FM108" s="117">
        <v>0.18766963829942432</v>
      </c>
      <c r="FN108" s="117">
        <v>2.5335265623876984E-2</v>
      </c>
      <c r="FO108" s="122">
        <v>0.45593888366487212</v>
      </c>
      <c r="FP108" s="117">
        <v>0.37941082363661555</v>
      </c>
      <c r="FQ108" s="123">
        <v>7.65280600282566E-2</v>
      </c>
      <c r="FR108" s="117">
        <v>0.33105623504802523</v>
      </c>
      <c r="FS108" s="117">
        <v>0.18752769062390717</v>
      </c>
      <c r="FT108" s="117">
        <v>0.14352854442411803</v>
      </c>
      <c r="FU108" s="122">
        <v>0.11020476873533765</v>
      </c>
      <c r="FV108" s="117">
        <v>3.0893221506513288E-2</v>
      </c>
      <c r="FW108" s="123">
        <v>7.9311547228824358E-2</v>
      </c>
      <c r="FX108" s="117">
        <v>4.1905134553590573E-2</v>
      </c>
      <c r="FY108" s="117">
        <v>4.7685044588912911E-3</v>
      </c>
      <c r="FZ108" s="123">
        <v>3.713663009469928E-2</v>
      </c>
      <c r="GA108" s="117"/>
      <c r="GB108" s="117"/>
      <c r="GC108" s="199">
        <v>1.7479395866394043</v>
      </c>
      <c r="GD108" s="194">
        <v>1.2784297466278076</v>
      </c>
      <c r="GE108" s="194">
        <v>1.6190623044967651</v>
      </c>
      <c r="GF108" s="194">
        <v>1.80841064453125</v>
      </c>
      <c r="GG108" s="194">
        <v>2.1233062744140625</v>
      </c>
      <c r="GH108" s="194">
        <v>2.1053621768951416</v>
      </c>
      <c r="GI108" s="194">
        <v>1.8759801387786865</v>
      </c>
      <c r="GJ108" s="200">
        <v>1.5819545984268188</v>
      </c>
      <c r="GK108" s="38">
        <v>1996</v>
      </c>
      <c r="GL108" s="211">
        <f t="shared" si="45"/>
        <v>0.60139676928520203</v>
      </c>
      <c r="GM108" s="120">
        <v>0.39860323071479797</v>
      </c>
      <c r="GN108" s="120">
        <v>0.25748845934867859</v>
      </c>
      <c r="GO108" s="120">
        <v>0.10168270766735077</v>
      </c>
      <c r="GP108" s="121">
        <v>7.6629228889942169E-2</v>
      </c>
      <c r="GQ108" s="74"/>
      <c r="GR108" s="74"/>
      <c r="GS108" s="74"/>
      <c r="GT108" s="74"/>
      <c r="GU108" s="74"/>
      <c r="GZ108" s="74"/>
      <c r="HA108" s="74"/>
      <c r="HB108" s="74"/>
      <c r="HC108" s="74"/>
      <c r="HH108" s="193">
        <v>0.74211841821670499</v>
      </c>
      <c r="HI108" s="194">
        <v>0.50376461503952219</v>
      </c>
      <c r="HJ108" s="224">
        <f t="shared" si="46"/>
        <v>0.37385299926667753</v>
      </c>
      <c r="HK108" s="195">
        <v>0.92523639649152756</v>
      </c>
      <c r="IE108" s="73">
        <v>0.19543785311823739</v>
      </c>
      <c r="IF108" s="74">
        <v>0.49427194420486098</v>
      </c>
      <c r="IG108" s="74">
        <v>0.31029021739959717</v>
      </c>
      <c r="IH108" s="74">
        <v>9.1305196285247803E-2</v>
      </c>
      <c r="II108" s="75">
        <v>6.6288210451602936E-2</v>
      </c>
      <c r="IJ108" s="73">
        <v>0.2271633396182485</v>
      </c>
      <c r="IK108" s="74">
        <v>0.43621346048197601</v>
      </c>
      <c r="IL108" s="74">
        <v>0.33662322163581848</v>
      </c>
      <c r="IM108" s="74">
        <v>0.12190652638673782</v>
      </c>
      <c r="IN108" s="74">
        <v>9.2537865042686462E-2</v>
      </c>
      <c r="IO108" s="75">
        <v>4.802342876791954E-2</v>
      </c>
      <c r="IP108" s="73">
        <v>0.24788468821812751</v>
      </c>
      <c r="IQ108" s="74">
        <v>0.44414116825022698</v>
      </c>
      <c r="IR108" s="74">
        <v>0.3079741895198822</v>
      </c>
      <c r="IS108" s="74">
        <v>0.10009454190731049</v>
      </c>
      <c r="IT108" s="74">
        <v>7.3413185775279999E-2</v>
      </c>
      <c r="IU108" s="75">
        <v>3.715059906244278E-2</v>
      </c>
      <c r="IW108">
        <v>2000</v>
      </c>
      <c r="IX108" s="63">
        <v>0.6980820894241333</v>
      </c>
      <c r="IY108" s="63">
        <v>0.61772336864716304</v>
      </c>
      <c r="IZ108" s="14">
        <v>0.34058529138565063</v>
      </c>
      <c r="JA108" s="13">
        <v>0.26960411667823792</v>
      </c>
      <c r="JB108" s="13">
        <v>0.37828746438026428</v>
      </c>
      <c r="JC108" s="13">
        <v>0.30882526977126845</v>
      </c>
      <c r="JD108" s="13">
        <v>0.11805012077093124</v>
      </c>
      <c r="JE108" s="13">
        <v>5.6445799767971039E-2</v>
      </c>
    </row>
    <row r="109" spans="1:265">
      <c r="A109" s="4">
        <v>1997</v>
      </c>
      <c r="B109" s="5">
        <v>942.12663646784438</v>
      </c>
      <c r="C109" s="5">
        <v>224.35675156784441</v>
      </c>
      <c r="D109" s="57">
        <f t="shared" si="11"/>
        <v>0.23813863538450322</v>
      </c>
      <c r="E109" s="12">
        <v>9.9370468183553703E-2</v>
      </c>
      <c r="F109" s="12">
        <v>2.2809977648980476E-2</v>
      </c>
      <c r="G109" s="12">
        <v>3.2657945075044957E-2</v>
      </c>
      <c r="H109" s="12">
        <v>8.3300244476924051E-2</v>
      </c>
      <c r="I109" s="12">
        <v>3.1379645639611459E-2</v>
      </c>
      <c r="J109" s="57">
        <v>5.19205988373126E-2</v>
      </c>
      <c r="K109" s="58">
        <f t="shared" si="12"/>
        <v>0</v>
      </c>
      <c r="L109">
        <v>1997</v>
      </c>
      <c r="M109" s="55">
        <v>643.41461105221288</v>
      </c>
      <c r="N109" s="55">
        <v>180.64160000000001</v>
      </c>
      <c r="O109" s="55">
        <v>81.472111052212838</v>
      </c>
      <c r="P109" s="1">
        <f t="shared" si="20"/>
        <v>361.51153265686071</v>
      </c>
      <c r="Q109" s="14">
        <f t="shared" si="14"/>
        <v>0.1760519933238299</v>
      </c>
      <c r="R109" s="53">
        <v>0.01</v>
      </c>
      <c r="S109" s="1">
        <f t="shared" si="21"/>
        <v>365.16316429985932</v>
      </c>
      <c r="T109" s="1">
        <f t="shared" si="15"/>
        <v>3.6516316429985931</v>
      </c>
      <c r="U109" s="1">
        <f t="shared" si="22"/>
        <v>365.16316429985932</v>
      </c>
      <c r="V109" s="56">
        <f t="shared" si="23"/>
        <v>0.56753943418022013</v>
      </c>
      <c r="W109" s="18">
        <f t="shared" si="16"/>
        <v>0.12662458957681549</v>
      </c>
      <c r="X109" s="18">
        <f t="shared" si="17"/>
        <v>0.28075458172233053</v>
      </c>
      <c r="Y109" s="54">
        <f t="shared" si="24"/>
        <v>2.5081394520633848E-2</v>
      </c>
      <c r="Z109" s="13">
        <f t="shared" si="18"/>
        <v>1</v>
      </c>
      <c r="AA109" s="4">
        <v>1997</v>
      </c>
      <c r="AB109" s="13">
        <v>0.176500603556633</v>
      </c>
      <c r="AC109" s="13">
        <v>0.50117051601409912</v>
      </c>
      <c r="AD109" s="13">
        <v>0.32232889533042908</v>
      </c>
      <c r="AE109" s="13">
        <v>8.0870650708675385E-2</v>
      </c>
      <c r="AF109" s="23">
        <v>0.20276744663715363</v>
      </c>
      <c r="AG109" s="23">
        <v>0.47703808546066284</v>
      </c>
      <c r="AH109" s="23">
        <v>0.32019448280334473</v>
      </c>
      <c r="AI109" s="23">
        <v>7.7987983822822571E-2</v>
      </c>
      <c r="AJ109" s="23">
        <v>0.1763916015625</v>
      </c>
      <c r="AK109" s="23">
        <v>0.46587330102920532</v>
      </c>
      <c r="AL109" s="23">
        <v>0.35773509740829468</v>
      </c>
      <c r="AM109" s="23">
        <v>0.1204705610871315</v>
      </c>
      <c r="AN109" s="23">
        <v>4.5120980590581894E-2</v>
      </c>
      <c r="AO109" s="13">
        <v>0.20751945674419403</v>
      </c>
      <c r="AP109" s="13">
        <v>0.45913326740264893</v>
      </c>
      <c r="AQ109" s="13">
        <v>0.33334729075431824</v>
      </c>
      <c r="AR109" s="13">
        <v>0.11057137697935104</v>
      </c>
      <c r="AS109" s="13">
        <f t="shared" si="13"/>
        <v>0.22277591377496719</v>
      </c>
      <c r="AT109" s="13">
        <v>4.0183063596487045E-2</v>
      </c>
      <c r="AU109" s="215">
        <v>31167.017095434476</v>
      </c>
      <c r="AV109" s="171">
        <v>0.13956093788146995</v>
      </c>
      <c r="AW109" s="171">
        <v>0.43295940756797818</v>
      </c>
      <c r="AX109" s="171">
        <v>0.42747965455055209</v>
      </c>
      <c r="AY109" s="171">
        <v>0.16579648852348303</v>
      </c>
      <c r="AZ109" s="171">
        <f t="shared" si="43"/>
        <v>0.26168316602706909</v>
      </c>
      <c r="BA109" s="216">
        <v>53821.004154166061</v>
      </c>
      <c r="BB109" s="215">
        <f>DataFigures!BA109*$BF$26</f>
        <v>44071.436893647187</v>
      </c>
      <c r="BC109" s="171">
        <f t="shared" si="44"/>
        <v>0.70719312307984084</v>
      </c>
      <c r="BD109" s="115"/>
      <c r="BI109" s="74"/>
      <c r="BJ109" s="4">
        <v>1997</v>
      </c>
      <c r="BK109" s="36">
        <v>4.117240896448493E-4</v>
      </c>
      <c r="BL109" s="36">
        <v>4.4213432818651199E-2</v>
      </c>
      <c r="BM109" s="36">
        <v>0.27288532257080078</v>
      </c>
      <c r="BN109" s="36">
        <v>0.68290126323699951</v>
      </c>
      <c r="BO109" s="36">
        <v>0.35720130801200867</v>
      </c>
      <c r="BP109" s="36">
        <v>0.16079747676849365</v>
      </c>
      <c r="BQ109" s="36">
        <v>6.1480268836021423E-2</v>
      </c>
      <c r="BR109" s="36">
        <v>1.8712384626269341E-2</v>
      </c>
      <c r="BS109" s="37">
        <f t="shared" si="25"/>
        <v>0.32569995522499084</v>
      </c>
      <c r="BT109" s="41">
        <v>3.8884805981069803E-3</v>
      </c>
      <c r="BU109" s="41">
        <v>0.23588718473911285</v>
      </c>
      <c r="BV109" s="41">
        <v>0.49752739071846008</v>
      </c>
      <c r="BW109" s="41">
        <v>0.26658543944358826</v>
      </c>
      <c r="BX109" s="41">
        <v>5.3218971937894821E-2</v>
      </c>
      <c r="BY109" s="41">
        <v>1.1516683734953403E-2</v>
      </c>
      <c r="BZ109" s="36">
        <f t="shared" si="27"/>
        <v>0.21336646750569344</v>
      </c>
      <c r="CA109" s="41">
        <v>0</v>
      </c>
      <c r="CB109" s="36">
        <v>0.17368419468402863</v>
      </c>
      <c r="CC109" s="36">
        <v>0.5171235203742981</v>
      </c>
      <c r="CD109" s="36">
        <v>0.30919229984283447</v>
      </c>
      <c r="CE109" s="36">
        <v>6.8097792565822601E-2</v>
      </c>
      <c r="CF109" s="36">
        <v>1.515432633459568E-2</v>
      </c>
      <c r="CG109" s="37">
        <f t="shared" si="28"/>
        <v>0.24109450727701187</v>
      </c>
      <c r="CH109" s="36"/>
      <c r="DF109" s="139">
        <v>0.21371398899398666</v>
      </c>
      <c r="DG109" s="140">
        <v>0.18768599027397753</v>
      </c>
      <c r="DH109" s="140">
        <v>2.6027998720009139E-2</v>
      </c>
      <c r="DI109" s="140">
        <v>0.18338356725871563</v>
      </c>
      <c r="DJ109" s="140">
        <v>7.5894922321605683E-3</v>
      </c>
      <c r="DK109" s="140">
        <v>1.321851225397452E-2</v>
      </c>
      <c r="DL109" s="140">
        <v>9.522415782650246E-3</v>
      </c>
      <c r="DM109" s="141">
        <f t="shared" si="47"/>
        <v>2.2740928036624766E-2</v>
      </c>
      <c r="DN109" s="133">
        <v>0.45260016382986723</v>
      </c>
      <c r="DO109" s="133">
        <v>0.376982383754559</v>
      </c>
      <c r="DP109" s="133">
        <v>7.5617780075308214E-2</v>
      </c>
      <c r="DQ109" s="133">
        <v>0.36535479873418808</v>
      </c>
      <c r="DR109" s="133">
        <v>1.9896415758142799E-2</v>
      </c>
      <c r="DS109" s="133">
        <v>3.0579766271964851E-2</v>
      </c>
      <c r="DT109" s="133">
        <v>3.676918161543577E-2</v>
      </c>
      <c r="DU109" s="133">
        <f t="shared" si="48"/>
        <v>6.7348947887400618E-2</v>
      </c>
      <c r="DV109" s="145">
        <f t="shared" si="31"/>
        <v>0.44911410186805689</v>
      </c>
      <c r="DW109" s="146">
        <f t="shared" si="32"/>
        <v>0.21324268977350685</v>
      </c>
      <c r="DX109" s="146">
        <f t="shared" si="33"/>
        <v>0.23587141209454998</v>
      </c>
      <c r="DY109" s="146">
        <f t="shared" si="34"/>
        <v>0.1789113087579608</v>
      </c>
      <c r="DZ109" s="146">
        <f t="shared" si="35"/>
        <v>5.4401175181617342E-2</v>
      </c>
      <c r="EA109" s="146">
        <f t="shared" si="36"/>
        <v>2.2316077664070847E-2</v>
      </c>
      <c r="EB109" s="146">
        <f t="shared" si="37"/>
        <v>0.19348553721438599</v>
      </c>
      <c r="EC109" s="147">
        <f t="shared" si="38"/>
        <v>0.21580161487845684</v>
      </c>
      <c r="ED109" s="133">
        <v>0.33368587000070893</v>
      </c>
      <c r="EE109" s="133">
        <v>0.18352675240799704</v>
      </c>
      <c r="EF109" s="133">
        <v>0.15015911759271183</v>
      </c>
      <c r="EG109" s="133">
        <v>0.15806554397568107</v>
      </c>
      <c r="EH109" s="133">
        <v>4.0717233437449846E-2</v>
      </c>
      <c r="EI109" s="133">
        <v>1.8400159989290107E-2</v>
      </c>
      <c r="EJ109" s="133">
        <v>0.11650292986808435</v>
      </c>
      <c r="EK109" s="133">
        <f t="shared" si="49"/>
        <v>0.13490308985737445</v>
      </c>
      <c r="EL109" s="139">
        <v>0.11542823186734799</v>
      </c>
      <c r="EM109" s="140">
        <v>2.9715937365509822E-2</v>
      </c>
      <c r="EN109" s="140">
        <v>8.5712294501838163E-2</v>
      </c>
      <c r="EO109" s="140">
        <v>2.084576478227973E-2</v>
      </c>
      <c r="EP109" s="140">
        <v>1.36839417441675E-2</v>
      </c>
      <c r="EQ109" s="140">
        <v>3.9159176747807388E-3</v>
      </c>
      <c r="ER109" s="140">
        <v>7.6982607346301662E-2</v>
      </c>
      <c r="ES109" s="141">
        <f t="shared" si="50"/>
        <v>8.0898525021082399E-2</v>
      </c>
      <c r="ET109" s="139">
        <v>4.4514524200058032E-2</v>
      </c>
      <c r="EU109" s="140">
        <v>4.6635699996831811E-3</v>
      </c>
      <c r="EV109" s="140">
        <v>3.985095420037485E-2</v>
      </c>
      <c r="EW109" s="140">
        <v>3.4193838946521282E-3</v>
      </c>
      <c r="EX109" s="140">
        <v>1.8620708811804107E-3</v>
      </c>
      <c r="EY109" s="140">
        <v>6.8337373095763798E-4</v>
      </c>
      <c r="EZ109" s="140">
        <v>3.8549695783266114E-2</v>
      </c>
      <c r="FA109" s="141">
        <f t="shared" si="51"/>
        <v>3.9233069514223749E-2</v>
      </c>
      <c r="FB109" s="139">
        <v>7.0913709700107574E-2</v>
      </c>
      <c r="FC109" s="140">
        <v>2.5052366778254509E-2</v>
      </c>
      <c r="FD109" s="140">
        <v>4.5861341059207916E-2</v>
      </c>
      <c r="FE109" s="140">
        <v>1.7426380887627602E-2</v>
      </c>
      <c r="FF109" s="140">
        <v>1.1821870692074299E-2</v>
      </c>
      <c r="FG109" s="140">
        <v>3.2325440552085638E-3</v>
      </c>
      <c r="FH109" s="140">
        <v>3.8432911038398743E-2</v>
      </c>
      <c r="FI109" s="141">
        <f t="shared" si="52"/>
        <v>4.1665455093607306E-2</v>
      </c>
      <c r="FK109" s="32">
        <v>1997</v>
      </c>
      <c r="FL109" s="122">
        <v>0.21371398899398666</v>
      </c>
      <c r="FM109" s="117">
        <v>0.18768599027397753</v>
      </c>
      <c r="FN109" s="117">
        <v>2.6027998720009139E-2</v>
      </c>
      <c r="FO109" s="122">
        <v>0.45260016382986723</v>
      </c>
      <c r="FP109" s="117">
        <v>0.376982383754559</v>
      </c>
      <c r="FQ109" s="123">
        <v>7.5617780075308214E-2</v>
      </c>
      <c r="FR109" s="117">
        <v>0.33368587000070893</v>
      </c>
      <c r="FS109" s="117">
        <v>0.18352675240799704</v>
      </c>
      <c r="FT109" s="117">
        <v>0.15015911759271183</v>
      </c>
      <c r="FU109" s="122">
        <v>0.11542823186734799</v>
      </c>
      <c r="FV109" s="117">
        <v>2.9715937365509822E-2</v>
      </c>
      <c r="FW109" s="123">
        <v>8.5712294501838163E-2</v>
      </c>
      <c r="FX109" s="117">
        <v>4.4514524200058032E-2</v>
      </c>
      <c r="FY109" s="117">
        <v>4.6635699996831811E-3</v>
      </c>
      <c r="FZ109" s="123">
        <v>3.985095420037485E-2</v>
      </c>
      <c r="GA109" s="117"/>
      <c r="GB109" s="117"/>
      <c r="GC109" s="199">
        <v>1.7194948196411133</v>
      </c>
      <c r="GD109" s="194">
        <v>1.2517520189285278</v>
      </c>
      <c r="GE109" s="194">
        <v>1.6553171873092651</v>
      </c>
      <c r="GF109" s="194">
        <v>1.7600106000900269</v>
      </c>
      <c r="GG109" s="194">
        <v>2.0072596073150635</v>
      </c>
      <c r="GH109" s="194">
        <v>2.0505135059356689</v>
      </c>
      <c r="GI109" s="194">
        <v>1.866854190826416</v>
      </c>
      <c r="GJ109" s="200">
        <v>1.5315976142883301</v>
      </c>
      <c r="GK109" s="38">
        <v>1997</v>
      </c>
      <c r="GL109" s="211">
        <f t="shared" si="45"/>
        <v>0.60059520602226257</v>
      </c>
      <c r="GM109" s="120">
        <v>0.39940479397773743</v>
      </c>
      <c r="GN109" s="120">
        <v>0.25995582342147827</v>
      </c>
      <c r="GO109" s="120">
        <v>0.10957876592874527</v>
      </c>
      <c r="GP109" s="121">
        <v>7.9897791147232056E-2</v>
      </c>
      <c r="GQ109" s="74"/>
      <c r="GR109" s="74"/>
      <c r="GS109" s="74"/>
      <c r="GT109" s="74"/>
      <c r="GU109" s="74"/>
      <c r="GZ109" s="74"/>
      <c r="HA109" s="74"/>
      <c r="HB109" s="74"/>
      <c r="HC109" s="74"/>
      <c r="HH109" s="193">
        <v>0.73834425210952803</v>
      </c>
      <c r="HI109" s="194">
        <v>0.5022289685824689</v>
      </c>
      <c r="HJ109" s="224">
        <f t="shared" si="46"/>
        <v>0.37081787219576268</v>
      </c>
      <c r="HK109" s="195">
        <v>0.92076905816793442</v>
      </c>
      <c r="IE109" s="73">
        <v>0.19664245544874664</v>
      </c>
      <c r="IF109" s="74">
        <v>0.49310400218056699</v>
      </c>
      <c r="IG109" s="74">
        <v>0.31025359034538269</v>
      </c>
      <c r="IH109" s="74">
        <v>9.3027405440807343E-2</v>
      </c>
      <c r="II109" s="75">
        <v>6.8584926426410675E-2</v>
      </c>
      <c r="IJ109" s="73">
        <v>0.22493582110202559</v>
      </c>
      <c r="IK109" s="74">
        <v>0.43469547796485197</v>
      </c>
      <c r="IL109" s="74">
        <v>0.34036871790885925</v>
      </c>
      <c r="IM109" s="74">
        <v>0.12733647227287292</v>
      </c>
      <c r="IN109" s="74">
        <v>9.7515322268009186E-2</v>
      </c>
      <c r="IO109" s="75">
        <v>5.0862688571214676E-2</v>
      </c>
      <c r="IP109" s="73">
        <v>0.2495089426391344</v>
      </c>
      <c r="IQ109" s="74">
        <v>0.43739187642059602</v>
      </c>
      <c r="IR109" s="74">
        <v>0.313099205493927</v>
      </c>
      <c r="IS109" s="74">
        <v>0.10709814727306366</v>
      </c>
      <c r="IT109" s="74">
        <v>7.8825883567333221E-2</v>
      </c>
      <c r="IU109" s="75">
        <v>3.9092279970645905E-2</v>
      </c>
      <c r="IW109">
        <v>2001</v>
      </c>
      <c r="IX109" s="63">
        <v>0.69880169630050659</v>
      </c>
      <c r="IY109" s="63">
        <v>0.60835525419546455</v>
      </c>
      <c r="IZ109" s="14">
        <v>0.34340500831604004</v>
      </c>
      <c r="JA109" s="13">
        <v>0.26921150088310242</v>
      </c>
      <c r="JB109" s="13">
        <v>0.38414618372917175</v>
      </c>
      <c r="JC109" s="13">
        <v>0.29924844235277492</v>
      </c>
      <c r="JD109" s="13">
        <v>0.11999892443418503</v>
      </c>
      <c r="JE109" s="13">
        <v>5.7511486113071442E-2</v>
      </c>
    </row>
    <row r="110" spans="1:265">
      <c r="A110" s="4">
        <v>1998</v>
      </c>
      <c r="B110" s="5">
        <v>985.34583925242521</v>
      </c>
      <c r="C110" s="5">
        <v>240.78867315242513</v>
      </c>
      <c r="D110" s="57">
        <f t="shared" si="11"/>
        <v>0.24436970610756298</v>
      </c>
      <c r="E110" s="12">
        <v>9.7028324781087499E-2</v>
      </c>
      <c r="F110" s="12">
        <v>2.3114289399257418E-2</v>
      </c>
      <c r="G110" s="12">
        <v>3.9161643382862078E-2</v>
      </c>
      <c r="H110" s="12">
        <v>8.5065448544355993E-2</v>
      </c>
      <c r="I110" s="12">
        <v>3.2578307758781143E-2</v>
      </c>
      <c r="J110" s="57">
        <v>5.248714078557485E-2</v>
      </c>
      <c r="K110" s="58">
        <f t="shared" si="12"/>
        <v>0</v>
      </c>
      <c r="L110">
        <v>1998</v>
      </c>
      <c r="M110" s="55">
        <v>671.75315911657117</v>
      </c>
      <c r="N110" s="55">
        <v>185.83549999999997</v>
      </c>
      <c r="O110" s="55">
        <v>65.070759116571125</v>
      </c>
      <c r="P110" s="1">
        <f t="shared" si="20"/>
        <v>380.12290907949466</v>
      </c>
      <c r="Q110" s="14">
        <f t="shared" si="14"/>
        <v>0.13391313918262171</v>
      </c>
      <c r="R110" s="53">
        <v>5.0999999999999997E-2</v>
      </c>
      <c r="S110" s="1">
        <f t="shared" si="21"/>
        <v>400.55101062117456</v>
      </c>
      <c r="T110" s="1">
        <f t="shared" si="15"/>
        <v>20.428101541679901</v>
      </c>
      <c r="U110" s="1">
        <f t="shared" si="22"/>
        <v>400.55101062117456</v>
      </c>
      <c r="V110" s="56">
        <f t="shared" si="23"/>
        <v>0.59627707765147386</v>
      </c>
      <c r="W110" s="18">
        <f t="shared" si="16"/>
        <v>9.6867068257849784E-2</v>
      </c>
      <c r="X110" s="18">
        <f t="shared" si="17"/>
        <v>0.27664253971562108</v>
      </c>
      <c r="Y110" s="54">
        <f t="shared" si="24"/>
        <v>3.0213314375055256E-2</v>
      </c>
      <c r="Z110" s="13">
        <f t="shared" si="18"/>
        <v>1</v>
      </c>
      <c r="AA110" s="4">
        <v>1998</v>
      </c>
      <c r="AB110" s="13">
        <v>0.17808996140956879</v>
      </c>
      <c r="AC110" s="13">
        <v>0.49947714805603027</v>
      </c>
      <c r="AD110" s="13">
        <v>0.32243287563323975</v>
      </c>
      <c r="AE110" s="13">
        <v>8.1033527851104736E-2</v>
      </c>
      <c r="AF110" s="23">
        <v>0.2030671238899231</v>
      </c>
      <c r="AG110" s="23">
        <v>0.47570317983627319</v>
      </c>
      <c r="AH110" s="23">
        <v>0.3212297260761261</v>
      </c>
      <c r="AI110" s="23">
        <v>7.8088812530040741E-2</v>
      </c>
      <c r="AJ110" s="23">
        <v>0.17629429697990417</v>
      </c>
      <c r="AK110" s="23">
        <v>0.46227946877479553</v>
      </c>
      <c r="AL110" s="23">
        <v>0.36142617464065552</v>
      </c>
      <c r="AM110" s="23">
        <v>0.12326524406671524</v>
      </c>
      <c r="AN110" s="23">
        <v>4.5663148164749146E-2</v>
      </c>
      <c r="AO110" s="13">
        <v>0.20845603942871094</v>
      </c>
      <c r="AP110" s="13">
        <v>0.45568543672561646</v>
      </c>
      <c r="AQ110" s="13">
        <v>0.33585852384567261</v>
      </c>
      <c r="AR110" s="13">
        <v>0.11261700093746185</v>
      </c>
      <c r="AS110" s="13">
        <f t="shared" si="13"/>
        <v>0.22324152290821075</v>
      </c>
      <c r="AT110" s="13">
        <v>4.0744934231042862E-2</v>
      </c>
      <c r="AU110" s="215">
        <v>32203.832346484534</v>
      </c>
      <c r="AV110" s="171">
        <v>0.14003640413284302</v>
      </c>
      <c r="AW110" s="171">
        <v>0.42854994535446195</v>
      </c>
      <c r="AX110" s="171">
        <v>0.43141365051269492</v>
      </c>
      <c r="AY110" s="171">
        <v>0.168599858880043</v>
      </c>
      <c r="AZ110" s="171">
        <f t="shared" si="43"/>
        <v>0.26281379163265195</v>
      </c>
      <c r="BA110" s="216">
        <v>55883.12641217887</v>
      </c>
      <c r="BB110" s="215">
        <f>DataFigures!BA110*$BF$26</f>
        <v>45760.009828865492</v>
      </c>
      <c r="BC110" s="171">
        <f t="shared" si="44"/>
        <v>0.70375492634117187</v>
      </c>
      <c r="BD110" s="115"/>
      <c r="BI110" s="74"/>
      <c r="BJ110" s="4">
        <v>1998</v>
      </c>
      <c r="BK110" s="36">
        <v>4.1046243859454989E-4</v>
      </c>
      <c r="BL110" s="36">
        <v>4.3126817792654037E-2</v>
      </c>
      <c r="BM110" s="36">
        <v>0.26557150483131409</v>
      </c>
      <c r="BN110" s="36">
        <v>0.69130164384841919</v>
      </c>
      <c r="BO110" s="36">
        <v>0.36826041340827942</v>
      </c>
      <c r="BP110" s="36">
        <v>0.16350354254245758</v>
      </c>
      <c r="BQ110" s="36">
        <v>6.0602203011512756E-2</v>
      </c>
      <c r="BR110" s="36">
        <v>1.8432091921567917E-2</v>
      </c>
      <c r="BS110" s="37">
        <f t="shared" si="25"/>
        <v>0.32304123044013977</v>
      </c>
      <c r="BT110" s="41">
        <v>4.6879290603101254E-3</v>
      </c>
      <c r="BU110" s="41">
        <v>0.23708556592464447</v>
      </c>
      <c r="BV110" s="41">
        <v>0.49624249339103699</v>
      </c>
      <c r="BW110" s="41">
        <v>0.26667195558547974</v>
      </c>
      <c r="BX110" s="41">
        <v>5.3994081914424896E-2</v>
      </c>
      <c r="BY110" s="41">
        <v>1.1851425282657146E-2</v>
      </c>
      <c r="BZ110" s="36">
        <f t="shared" si="27"/>
        <v>0.21267787367105484</v>
      </c>
      <c r="CA110" s="41">
        <v>0</v>
      </c>
      <c r="CB110" s="36">
        <v>0.17627216875553131</v>
      </c>
      <c r="CC110" s="36">
        <v>0.5143439769744873</v>
      </c>
      <c r="CD110" s="36">
        <v>0.30938386917114258</v>
      </c>
      <c r="CE110" s="36">
        <v>6.8739250302314758E-2</v>
      </c>
      <c r="CF110" s="36">
        <v>1.5466929413378239E-2</v>
      </c>
      <c r="CG110" s="37">
        <f t="shared" si="28"/>
        <v>0.24064461886882782</v>
      </c>
      <c r="CH110" s="36"/>
      <c r="DF110" s="139">
        <v>0.21260191031677311</v>
      </c>
      <c r="DG110" s="140">
        <v>0.18761622285005697</v>
      </c>
      <c r="DH110" s="140">
        <v>2.4985687466716144E-2</v>
      </c>
      <c r="DI110" s="140">
        <v>0.18356522219255567</v>
      </c>
      <c r="DJ110" s="140">
        <v>6.6100664428246046E-3</v>
      </c>
      <c r="DK110" s="140">
        <v>1.34368262193939E-2</v>
      </c>
      <c r="DL110" s="140">
        <v>8.9897933549933327E-3</v>
      </c>
      <c r="DM110" s="141">
        <f t="shared" si="47"/>
        <v>2.2426619574387234E-2</v>
      </c>
      <c r="DN110" s="133">
        <v>0.44977384137547971</v>
      </c>
      <c r="DO110" s="133">
        <v>0.3771390715362446</v>
      </c>
      <c r="DP110" s="133">
        <v>7.2634769839235072E-2</v>
      </c>
      <c r="DQ110" s="133">
        <v>0.36426683515310287</v>
      </c>
      <c r="DR110" s="133">
        <v>2.0676659567274422E-2</v>
      </c>
      <c r="DS110" s="133">
        <v>3.0855169755865747E-2</v>
      </c>
      <c r="DT110" s="133">
        <v>3.3975180149355258E-2</v>
      </c>
      <c r="DU110" s="133">
        <f t="shared" si="48"/>
        <v>6.4830349905221005E-2</v>
      </c>
      <c r="DV110" s="145">
        <f t="shared" si="31"/>
        <v>0.45588077716786007</v>
      </c>
      <c r="DW110" s="146">
        <f t="shared" si="32"/>
        <v>0.21410375455182606</v>
      </c>
      <c r="DX110" s="146">
        <f t="shared" si="33"/>
        <v>0.24177702261603393</v>
      </c>
      <c r="DY110" s="146">
        <f t="shared" si="34"/>
        <v>0.17511105723679066</v>
      </c>
      <c r="DZ110" s="146">
        <f t="shared" si="35"/>
        <v>5.975712411498102E-2</v>
      </c>
      <c r="EA110" s="146">
        <f t="shared" si="36"/>
        <v>2.2313970366119346E-2</v>
      </c>
      <c r="EB110" s="146">
        <f t="shared" si="37"/>
        <v>0.19869862164754537</v>
      </c>
      <c r="EC110" s="147">
        <f t="shared" si="38"/>
        <v>0.22101259201366469</v>
      </c>
      <c r="ED110" s="133">
        <v>0.33762423206858039</v>
      </c>
      <c r="EE110" s="133">
        <v>0.18418738453896333</v>
      </c>
      <c r="EF110" s="133">
        <v>0.153436847529617</v>
      </c>
      <c r="EG110" s="133">
        <v>0.15469094086438417</v>
      </c>
      <c r="EH110" s="133">
        <v>4.5461607461340113E-2</v>
      </c>
      <c r="EI110" s="133">
        <v>1.8473011925000348E-2</v>
      </c>
      <c r="EJ110" s="133">
        <v>0.11899866818528371</v>
      </c>
      <c r="EK110" s="133">
        <f t="shared" si="49"/>
        <v>0.13747168011028404</v>
      </c>
      <c r="EL110" s="139">
        <v>0.11825654509927967</v>
      </c>
      <c r="EM110" s="140">
        <v>2.991637001286275E-2</v>
      </c>
      <c r="EN110" s="140">
        <v>8.8340175086416922E-2</v>
      </c>
      <c r="EO110" s="140">
        <v>2.0420116372406483E-2</v>
      </c>
      <c r="EP110" s="140">
        <v>1.4295516653640905E-2</v>
      </c>
      <c r="EQ110" s="140">
        <v>3.8409584411189979E-3</v>
      </c>
      <c r="ER110" s="140">
        <v>7.9699953462261663E-2</v>
      </c>
      <c r="ES110" s="141">
        <f t="shared" si="50"/>
        <v>8.3540911903380657E-2</v>
      </c>
      <c r="ET110" s="139">
        <v>4.5096817694763064E-2</v>
      </c>
      <c r="EU110" s="140">
        <v>4.6599435125115347E-3</v>
      </c>
      <c r="EV110" s="140">
        <v>4.0436874182251531E-2</v>
      </c>
      <c r="EW110" s="140">
        <v>3.4350929781794548E-3</v>
      </c>
      <c r="EX110" s="140">
        <v>1.8075548303180841E-3</v>
      </c>
      <c r="EY110" s="140">
        <v>6.5317362777627796E-4</v>
      </c>
      <c r="EZ110" s="140">
        <v>3.9200996190969936E-2</v>
      </c>
      <c r="FA110" s="141">
        <f t="shared" si="51"/>
        <v>3.9854169818746212E-2</v>
      </c>
      <c r="FB110" s="139">
        <v>7.3159724473953247E-2</v>
      </c>
      <c r="FC110" s="140">
        <v>2.5256427004933357E-2</v>
      </c>
      <c r="FD110" s="140">
        <v>4.7903299331665039E-2</v>
      </c>
      <c r="FE110" s="140">
        <v>1.6985023394227028E-2</v>
      </c>
      <c r="FF110" s="140">
        <v>1.2487961910665035E-2</v>
      </c>
      <c r="FG110" s="140">
        <v>3.1877849251031876E-3</v>
      </c>
      <c r="FH110" s="140">
        <v>4.049895703792572E-2</v>
      </c>
      <c r="FI110" s="141">
        <f t="shared" si="52"/>
        <v>4.3686741963028908E-2</v>
      </c>
      <c r="FK110" s="32">
        <v>1998</v>
      </c>
      <c r="FL110" s="122">
        <v>0.21260191031677311</v>
      </c>
      <c r="FM110" s="117">
        <v>0.18761622285005697</v>
      </c>
      <c r="FN110" s="117">
        <v>2.4985687466716144E-2</v>
      </c>
      <c r="FO110" s="122">
        <v>0.44977384137547971</v>
      </c>
      <c r="FP110" s="117">
        <v>0.3771390715362446</v>
      </c>
      <c r="FQ110" s="123">
        <v>7.2634769839235072E-2</v>
      </c>
      <c r="FR110" s="117">
        <v>0.33762423206858039</v>
      </c>
      <c r="FS110" s="117">
        <v>0.18418738453896333</v>
      </c>
      <c r="FT110" s="117">
        <v>0.153436847529617</v>
      </c>
      <c r="FU110" s="122">
        <v>0.11825654509927967</v>
      </c>
      <c r="FV110" s="117">
        <v>2.991637001286275E-2</v>
      </c>
      <c r="FW110" s="123">
        <v>8.8340175086416922E-2</v>
      </c>
      <c r="FX110" s="117">
        <v>4.5096817694763064E-2</v>
      </c>
      <c r="FY110" s="117">
        <v>4.6599435125115347E-3</v>
      </c>
      <c r="FZ110" s="123">
        <v>4.0436874182251531E-2</v>
      </c>
      <c r="GA110" s="117"/>
      <c r="GB110" s="117"/>
      <c r="GC110" s="199">
        <v>1.7304908037185669</v>
      </c>
      <c r="GD110" s="194">
        <v>1.3270494937896729</v>
      </c>
      <c r="GE110" s="194">
        <v>1.6501684188842773</v>
      </c>
      <c r="GF110" s="194">
        <v>1.7435697317123413</v>
      </c>
      <c r="GG110" s="194">
        <v>2.0405242443084717</v>
      </c>
      <c r="GH110" s="194">
        <v>2.0399260520935059</v>
      </c>
      <c r="GI110" s="194">
        <v>1.8179502487182617</v>
      </c>
      <c r="GJ110" s="200">
        <v>1.5580635070800781</v>
      </c>
      <c r="GK110" s="38">
        <v>1998</v>
      </c>
      <c r="GL110" s="211">
        <f t="shared" si="45"/>
        <v>0.60412150621414185</v>
      </c>
      <c r="GM110" s="120">
        <v>0.39587849378585815</v>
      </c>
      <c r="GN110" s="120">
        <v>0.25853252410888672</v>
      </c>
      <c r="GO110" s="120">
        <v>0.10566704720258713</v>
      </c>
      <c r="GP110" s="121">
        <v>7.7921539545059204E-2</v>
      </c>
      <c r="GQ110" s="74"/>
      <c r="GR110" s="74"/>
      <c r="GS110" s="74"/>
      <c r="GT110" s="74"/>
      <c r="GU110" s="74"/>
      <c r="GZ110" s="74"/>
      <c r="HA110" s="74"/>
      <c r="HB110" s="74"/>
      <c r="HC110" s="74"/>
      <c r="HH110" s="193">
        <v>0.734820157289505</v>
      </c>
      <c r="HI110" s="194">
        <v>0.50185190633414012</v>
      </c>
      <c r="HJ110" s="224">
        <f t="shared" si="46"/>
        <v>0.36877089674849078</v>
      </c>
      <c r="HK110" s="195">
        <v>0.92095529288053513</v>
      </c>
      <c r="IE110" s="73">
        <v>0.19756855093090492</v>
      </c>
      <c r="IF110" s="74">
        <v>0.48926229822626599</v>
      </c>
      <c r="IG110" s="74">
        <v>0.31316918134689331</v>
      </c>
      <c r="IH110" s="74">
        <v>9.2642314732074738E-2</v>
      </c>
      <c r="II110" s="75">
        <v>6.7515291273593903E-2</v>
      </c>
      <c r="IJ110" s="73">
        <v>0.22155198051353339</v>
      </c>
      <c r="IK110" s="74">
        <v>0.43217552719958002</v>
      </c>
      <c r="IL110" s="74">
        <v>0.34627246856689453</v>
      </c>
      <c r="IM110" s="74">
        <v>0.13063904643058777</v>
      </c>
      <c r="IN110" s="74">
        <v>9.9573075771331787E-2</v>
      </c>
      <c r="IO110" s="75">
        <v>5.0967957824468613E-2</v>
      </c>
      <c r="IP110" s="73">
        <v>0.24620227706859379</v>
      </c>
      <c r="IQ110" s="74">
        <v>0.43556177860441098</v>
      </c>
      <c r="IR110" s="74">
        <v>0.31823590397834778</v>
      </c>
      <c r="IS110" s="74">
        <v>0.11108434945344925</v>
      </c>
      <c r="IT110" s="74">
        <v>8.1660032272338867E-2</v>
      </c>
      <c r="IU110" s="75">
        <v>4.1024871170520782E-2</v>
      </c>
      <c r="IW110">
        <v>2002</v>
      </c>
      <c r="IX110" s="63">
        <v>0.68912678956985474</v>
      </c>
      <c r="IY110" s="63">
        <v>0.59163128627473682</v>
      </c>
      <c r="IZ110" s="14">
        <v>0.33623400330543518</v>
      </c>
      <c r="JA110" s="13">
        <v>0.26787123084068298</v>
      </c>
      <c r="JB110" s="13">
        <v>0.37649983167648315</v>
      </c>
      <c r="JC110" s="13">
        <v>0.28305962712060073</v>
      </c>
      <c r="JD110" s="13">
        <v>0.11539356410503387</v>
      </c>
      <c r="JE110" s="13">
        <v>5.7657886296510696E-2</v>
      </c>
    </row>
    <row r="111" spans="1:265">
      <c r="A111" s="4">
        <v>1999</v>
      </c>
      <c r="B111" s="5">
        <v>1027.0267783304726</v>
      </c>
      <c r="C111" s="5">
        <v>246.36812103047248</v>
      </c>
      <c r="D111" s="57">
        <f t="shared" si="11"/>
        <v>0.23988480751297134</v>
      </c>
      <c r="E111" s="12">
        <v>8.985618139903255E-2</v>
      </c>
      <c r="F111" s="12">
        <v>2.5825550825810072E-2</v>
      </c>
      <c r="G111" s="12">
        <v>3.9519583056256836E-2</v>
      </c>
      <c r="H111" s="12">
        <v>8.4683492231871937E-2</v>
      </c>
      <c r="I111" s="12">
        <v>3.3570010760621112E-2</v>
      </c>
      <c r="J111" s="57">
        <v>5.1113481471250832E-2</v>
      </c>
      <c r="K111" s="58">
        <f t="shared" si="12"/>
        <v>0</v>
      </c>
      <c r="L111">
        <v>1999</v>
      </c>
      <c r="M111" s="55">
        <v>703.81800241385793</v>
      </c>
      <c r="N111" s="55">
        <v>194.4248</v>
      </c>
      <c r="O111" s="55">
        <v>68.422802413857951</v>
      </c>
      <c r="P111" s="1">
        <f t="shared" si="20"/>
        <v>398.28734767734539</v>
      </c>
      <c r="Q111" s="14">
        <f t="shared" si="14"/>
        <v>0.13432217408796054</v>
      </c>
      <c r="R111" s="53">
        <v>5.0999999999999997E-2</v>
      </c>
      <c r="S111" s="1">
        <f t="shared" si="21"/>
        <v>419.69162031332496</v>
      </c>
      <c r="T111" s="1">
        <f t="shared" si="15"/>
        <v>21.40427263597957</v>
      </c>
      <c r="U111" s="1">
        <f t="shared" si="22"/>
        <v>419.69162031332496</v>
      </c>
      <c r="V111" s="56">
        <f t="shared" si="23"/>
        <v>0.59630702663746094</v>
      </c>
      <c r="W111" s="18">
        <f t="shared" si="16"/>
        <v>9.7216613072116459E-2</v>
      </c>
      <c r="X111" s="18">
        <f t="shared" si="17"/>
        <v>0.27624300505697302</v>
      </c>
      <c r="Y111" s="54">
        <f t="shared" si="24"/>
        <v>3.0233355233449555E-2</v>
      </c>
      <c r="Z111" s="13">
        <f t="shared" si="18"/>
        <v>1</v>
      </c>
      <c r="AA111" s="4">
        <v>1999</v>
      </c>
      <c r="AB111" s="13">
        <v>0.17805242538452148</v>
      </c>
      <c r="AC111" s="13">
        <v>0.49836775660514832</v>
      </c>
      <c r="AD111" s="13">
        <v>0.32357978820800781</v>
      </c>
      <c r="AE111" s="13">
        <v>8.2325711846351624E-2</v>
      </c>
      <c r="AF111" s="23">
        <v>0.20019473135471344</v>
      </c>
      <c r="AG111" s="23">
        <v>0.47510018944740295</v>
      </c>
      <c r="AH111" s="23">
        <v>0.32470512390136719</v>
      </c>
      <c r="AI111" s="23">
        <v>8.024897426366806E-2</v>
      </c>
      <c r="AJ111" s="23">
        <v>0.17583544552326202</v>
      </c>
      <c r="AK111" s="23">
        <v>0.46214944124221802</v>
      </c>
      <c r="AL111" s="23">
        <v>0.36201515793800354</v>
      </c>
      <c r="AM111" s="23">
        <v>0.1229470893740654</v>
      </c>
      <c r="AN111" s="23">
        <v>4.425947368144989E-2</v>
      </c>
      <c r="AO111" s="13">
        <v>0.20947718620300293</v>
      </c>
      <c r="AP111" s="13">
        <v>0.45405396819114685</v>
      </c>
      <c r="AQ111" s="13">
        <v>0.33646884560585022</v>
      </c>
      <c r="AR111" s="13">
        <v>0.11321687698364258</v>
      </c>
      <c r="AS111" s="13">
        <f t="shared" si="13"/>
        <v>0.22325196862220764</v>
      </c>
      <c r="AT111" s="13">
        <v>3.9956733584403992E-2</v>
      </c>
      <c r="AU111" s="215">
        <v>33367.429855574024</v>
      </c>
      <c r="AV111" s="171">
        <v>0.13849842548370395</v>
      </c>
      <c r="AW111" s="171">
        <v>0.42245551943779003</v>
      </c>
      <c r="AX111" s="171">
        <v>0.43904605507850597</v>
      </c>
      <c r="AY111" s="171">
        <v>0.17655460536479997</v>
      </c>
      <c r="AZ111" s="171">
        <f t="shared" si="43"/>
        <v>0.26249144971370597</v>
      </c>
      <c r="BA111" s="216">
        <v>57564.204622329256</v>
      </c>
      <c r="BB111" s="215">
        <f>DataFigures!BA111*$BF$26</f>
        <v>47136.564083403558</v>
      </c>
      <c r="BC111" s="171">
        <f t="shared" si="44"/>
        <v>0.70788846205535061</v>
      </c>
      <c r="BD111" s="115"/>
      <c r="BI111" s="74"/>
      <c r="BJ111" s="4">
        <v>1999</v>
      </c>
      <c r="BK111" s="36">
        <v>3.433290112297982E-4</v>
      </c>
      <c r="BL111" s="36">
        <v>4.2244620621204376E-2</v>
      </c>
      <c r="BM111" s="36">
        <v>0.2663874626159668</v>
      </c>
      <c r="BN111" s="36">
        <v>0.69136792421340942</v>
      </c>
      <c r="BO111" s="36">
        <v>0.36707231402397156</v>
      </c>
      <c r="BP111" s="36">
        <v>0.15819917619228363</v>
      </c>
      <c r="BQ111" s="36">
        <v>5.7709734886884689E-2</v>
      </c>
      <c r="BR111" s="36">
        <v>1.7457921057939529E-2</v>
      </c>
      <c r="BS111" s="37">
        <f t="shared" si="25"/>
        <v>0.32429561018943787</v>
      </c>
      <c r="BT111" s="41">
        <v>3.9861123077571392E-3</v>
      </c>
      <c r="BU111" s="41">
        <v>0.23521724343299866</v>
      </c>
      <c r="BV111" s="41">
        <v>0.49572464823722839</v>
      </c>
      <c r="BW111" s="41">
        <v>0.26905807852745056</v>
      </c>
      <c r="BX111" s="41">
        <v>5.5440198630094528E-2</v>
      </c>
      <c r="BY111" s="41">
        <v>1.2611974030733109E-2</v>
      </c>
      <c r="BZ111" s="36">
        <f t="shared" si="27"/>
        <v>0.21361787989735603</v>
      </c>
      <c r="CA111" s="41">
        <v>0</v>
      </c>
      <c r="CB111" s="36">
        <v>0.17595519125461578</v>
      </c>
      <c r="CC111" s="36">
        <v>0.5131186842918396</v>
      </c>
      <c r="CD111" s="36">
        <v>0.31092607975006104</v>
      </c>
      <c r="CE111" s="36">
        <v>7.0127725601196289E-2</v>
      </c>
      <c r="CF111" s="36">
        <v>1.634092815220356E-2</v>
      </c>
      <c r="CG111" s="37">
        <f t="shared" si="28"/>
        <v>0.24079835414886475</v>
      </c>
      <c r="CH111" s="36"/>
      <c r="DF111" s="139">
        <v>0.211531987617292</v>
      </c>
      <c r="DG111" s="140">
        <v>0.18679822110694383</v>
      </c>
      <c r="DH111" s="140">
        <v>2.4733766510348167E-2</v>
      </c>
      <c r="DI111" s="140">
        <v>0.18298587296158075</v>
      </c>
      <c r="DJ111" s="140">
        <v>6.211798629704386E-3</v>
      </c>
      <c r="DK111" s="140">
        <v>1.4059762021049157E-2</v>
      </c>
      <c r="DL111" s="140">
        <v>8.2745543073743915E-3</v>
      </c>
      <c r="DM111" s="141">
        <f t="shared" si="47"/>
        <v>2.2334316328423549E-2</v>
      </c>
      <c r="DN111" s="133">
        <v>0.44987005317455708</v>
      </c>
      <c r="DO111" s="133">
        <v>0.37805039380995215</v>
      </c>
      <c r="DP111" s="133">
        <v>7.1819659364604965E-2</v>
      </c>
      <c r="DQ111" s="133">
        <v>0.36517199128866196</v>
      </c>
      <c r="DR111" s="133">
        <v>2.0672800057780813E-2</v>
      </c>
      <c r="DS111" s="133">
        <v>3.1947806871405617E-2</v>
      </c>
      <c r="DT111" s="133">
        <v>3.2077451761197397E-2</v>
      </c>
      <c r="DU111" s="133">
        <f t="shared" si="48"/>
        <v>6.4025258632603013E-2</v>
      </c>
      <c r="DV111" s="145">
        <f t="shared" si="31"/>
        <v>0.45655385381657748</v>
      </c>
      <c r="DW111" s="146">
        <f t="shared" si="32"/>
        <v>0.21948484538848279</v>
      </c>
      <c r="DX111" s="146">
        <f t="shared" si="33"/>
        <v>0.23706900842809467</v>
      </c>
      <c r="DY111" s="146">
        <f t="shared" si="34"/>
        <v>0.17814087215811014</v>
      </c>
      <c r="DZ111" s="146">
        <f t="shared" si="35"/>
        <v>6.3286524446858311E-2</v>
      </c>
      <c r="EA111" s="146">
        <f t="shared" si="36"/>
        <v>2.3519351951195956E-2</v>
      </c>
      <c r="EB111" s="146">
        <f t="shared" si="37"/>
        <v>0.19160710754101629</v>
      </c>
      <c r="EC111" s="147">
        <f t="shared" si="38"/>
        <v>0.21512645949221226</v>
      </c>
      <c r="ED111" s="133">
        <v>0.33859795319745167</v>
      </c>
      <c r="EE111" s="133">
        <v>0.1881428613911181</v>
      </c>
      <c r="EF111" s="133">
        <v>0.15045509180633354</v>
      </c>
      <c r="EG111" s="133">
        <v>0.157256328035146</v>
      </c>
      <c r="EH111" s="133">
        <v>4.7557753867468515E-2</v>
      </c>
      <c r="EI111" s="133">
        <v>1.9418529437060558E-2</v>
      </c>
      <c r="EJ111" s="133">
        <v>0.11436534352649423</v>
      </c>
      <c r="EK111" s="133">
        <f t="shared" si="49"/>
        <v>0.13378387296355479</v>
      </c>
      <c r="EL111" s="139">
        <v>0.11795590061912579</v>
      </c>
      <c r="EM111" s="140">
        <v>3.1341983997364674E-2</v>
      </c>
      <c r="EN111" s="140">
        <v>8.6613916621761128E-2</v>
      </c>
      <c r="EO111" s="140">
        <v>2.0884544122964144E-2</v>
      </c>
      <c r="EP111" s="140">
        <v>1.5728770579389796E-2</v>
      </c>
      <c r="EQ111" s="140">
        <v>4.1008225141353988E-3</v>
      </c>
      <c r="ER111" s="140">
        <v>7.7241764014522055E-2</v>
      </c>
      <c r="ES111" s="141">
        <f t="shared" si="50"/>
        <v>8.134258652865746E-2</v>
      </c>
      <c r="ET111" s="139">
        <v>4.3572835812511493E-2</v>
      </c>
      <c r="EU111" s="140">
        <v>5.2987026224031123E-3</v>
      </c>
      <c r="EV111" s="140">
        <v>3.8274133190108382E-2</v>
      </c>
      <c r="EW111" s="140">
        <v>3.7875152193009853E-3</v>
      </c>
      <c r="EX111" s="140">
        <v>2.2252428341294241E-3</v>
      </c>
      <c r="EY111" s="140">
        <v>7.118718439329489E-4</v>
      </c>
      <c r="EZ111" s="140">
        <v>3.6848206038413787E-2</v>
      </c>
      <c r="FA111" s="141">
        <f t="shared" si="51"/>
        <v>3.7560077882346735E-2</v>
      </c>
      <c r="FB111" s="139">
        <v>7.4383065104484558E-2</v>
      </c>
      <c r="FC111" s="140">
        <v>2.6043280959129333E-2</v>
      </c>
      <c r="FD111" s="140">
        <v>4.8339784145355225E-2</v>
      </c>
      <c r="FE111" s="140">
        <v>1.7097029834985733E-2</v>
      </c>
      <c r="FF111" s="140">
        <v>1.3503528200089931E-2</v>
      </c>
      <c r="FG111" s="140">
        <v>3.3889506012201309E-3</v>
      </c>
      <c r="FH111" s="140">
        <v>4.0393557399511337E-2</v>
      </c>
      <c r="FI111" s="141">
        <f t="shared" si="52"/>
        <v>4.3782508000731468E-2</v>
      </c>
      <c r="FK111" s="32">
        <v>1999</v>
      </c>
      <c r="FL111" s="122">
        <v>0.211531987617292</v>
      </c>
      <c r="FM111" s="117">
        <v>0.18679822110694383</v>
      </c>
      <c r="FN111" s="117">
        <v>2.4733766510348167E-2</v>
      </c>
      <c r="FO111" s="122">
        <v>0.44987005317455708</v>
      </c>
      <c r="FP111" s="117">
        <v>0.37805039380995215</v>
      </c>
      <c r="FQ111" s="123">
        <v>7.1819659364604965E-2</v>
      </c>
      <c r="FR111" s="117">
        <v>0.33859795319745167</v>
      </c>
      <c r="FS111" s="117">
        <v>0.1881428613911181</v>
      </c>
      <c r="FT111" s="117">
        <v>0.15045509180633354</v>
      </c>
      <c r="FU111" s="122">
        <v>0.11795590061912579</v>
      </c>
      <c r="FV111" s="117">
        <v>3.1341983997364674E-2</v>
      </c>
      <c r="FW111" s="123">
        <v>8.6613916621761128E-2</v>
      </c>
      <c r="FX111" s="117">
        <v>4.3572835812511493E-2</v>
      </c>
      <c r="FY111" s="117">
        <v>5.2987026224031123E-3</v>
      </c>
      <c r="FZ111" s="123">
        <v>3.8274133190108382E-2</v>
      </c>
      <c r="GA111" s="117"/>
      <c r="GB111" s="117"/>
      <c r="GC111" s="199">
        <v>1.7317118644714355</v>
      </c>
      <c r="GD111" s="194">
        <v>1.3410379886627197</v>
      </c>
      <c r="GE111" s="194">
        <v>1.6691453456878662</v>
      </c>
      <c r="GF111" s="194">
        <v>1.8017867803573608</v>
      </c>
      <c r="GG111" s="194">
        <v>1.9882100820541382</v>
      </c>
      <c r="GH111" s="194">
        <v>2.0032229423522949</v>
      </c>
      <c r="GI111" s="194">
        <v>1.7946183681488037</v>
      </c>
      <c r="GJ111" s="200">
        <v>1.5371489524841309</v>
      </c>
      <c r="GK111" s="38">
        <v>1999</v>
      </c>
      <c r="GL111" s="211">
        <f t="shared" si="45"/>
        <v>0.60460665822029114</v>
      </c>
      <c r="GM111" s="120">
        <v>0.39539334177970886</v>
      </c>
      <c r="GN111" s="120">
        <v>0.25476950407028198</v>
      </c>
      <c r="GO111" s="120">
        <v>0.11081793159246445</v>
      </c>
      <c r="GP111" s="121">
        <v>8.414042741060257E-2</v>
      </c>
      <c r="GQ111" s="74"/>
      <c r="GR111" s="74"/>
      <c r="GS111" s="74"/>
      <c r="GT111" s="74"/>
      <c r="GU111" s="74"/>
      <c r="GZ111" s="74"/>
      <c r="HA111" s="74"/>
      <c r="HB111" s="74"/>
      <c r="HC111" s="74"/>
      <c r="HH111" s="193">
        <v>0.74437585473060608</v>
      </c>
      <c r="HI111" s="194">
        <v>0.50131258354369679</v>
      </c>
      <c r="HJ111" s="224">
        <f t="shared" si="46"/>
        <v>0.37316498286254768</v>
      </c>
      <c r="HK111" s="195">
        <v>0.91908865422010422</v>
      </c>
      <c r="IE111" s="73">
        <v>0.19358307296058655</v>
      </c>
      <c r="IF111" s="74">
        <v>0.49129205491950001</v>
      </c>
      <c r="IG111" s="74">
        <v>0.31512489914894104</v>
      </c>
      <c r="IH111" s="74">
        <v>9.4348423182964325E-2</v>
      </c>
      <c r="II111" s="75">
        <v>6.8506188690662384E-2</v>
      </c>
      <c r="IJ111" s="73">
        <v>0.22161930228051119</v>
      </c>
      <c r="IK111" s="74">
        <v>0.43229583870045601</v>
      </c>
      <c r="IL111" s="74">
        <v>0.34608489274978638</v>
      </c>
      <c r="IM111" s="74">
        <v>0.12760789692401886</v>
      </c>
      <c r="IN111" s="74">
        <v>9.5772795379161835E-2</v>
      </c>
      <c r="IO111" s="75">
        <v>4.7623459249734879E-2</v>
      </c>
      <c r="IP111" s="73">
        <v>0.24688062053837051</v>
      </c>
      <c r="IQ111" s="74">
        <v>0.434777812295635</v>
      </c>
      <c r="IR111" s="74">
        <v>0.31834158301353455</v>
      </c>
      <c r="IS111" s="74">
        <v>0.11200577765703201</v>
      </c>
      <c r="IT111" s="74">
        <v>8.2176804542541504E-2</v>
      </c>
      <c r="IU111" s="75">
        <v>4.0522079914808273E-2</v>
      </c>
      <c r="IW111">
        <v>2003</v>
      </c>
      <c r="IX111" s="63">
        <v>0.68941044807434082</v>
      </c>
      <c r="IY111" s="63">
        <v>0.58070254312773395</v>
      </c>
      <c r="IZ111" s="14">
        <v>0.3360389769077301</v>
      </c>
      <c r="JA111" s="13">
        <v>0.26925119757652283</v>
      </c>
      <c r="JB111" s="13">
        <v>0.38170543313026428</v>
      </c>
      <c r="JC111" s="13">
        <v>0.27440384754428582</v>
      </c>
      <c r="JD111" s="13">
        <v>0.11723608523607254</v>
      </c>
      <c r="JE111" s="13">
        <v>5.7765886187553406E-2</v>
      </c>
    </row>
    <row r="112" spans="1:265">
      <c r="A112" s="4">
        <v>2000</v>
      </c>
      <c r="B112" s="5">
        <v>1086.0484907561568</v>
      </c>
      <c r="C112" s="5">
        <v>262.44215635615654</v>
      </c>
      <c r="D112" s="57">
        <f t="shared" si="11"/>
        <v>0.2416486543556009</v>
      </c>
      <c r="E112" s="12">
        <v>9.360173421051135E-2</v>
      </c>
      <c r="F112" s="12">
        <v>2.7251820820820272E-2</v>
      </c>
      <c r="G112" s="12">
        <v>3.5655746693581028E-2</v>
      </c>
      <c r="H112" s="12">
        <v>8.5139352630688267E-2</v>
      </c>
      <c r="I112" s="12">
        <v>3.3462594266575552E-2</v>
      </c>
      <c r="J112" s="57">
        <v>5.1676758364112715E-2</v>
      </c>
      <c r="K112" s="58">
        <f t="shared" si="12"/>
        <v>0</v>
      </c>
      <c r="L112">
        <v>2000</v>
      </c>
      <c r="M112" s="55">
        <v>742.53728333614663</v>
      </c>
      <c r="N112" s="55">
        <v>201.56149999999997</v>
      </c>
      <c r="O112" s="55">
        <v>71.831283336146655</v>
      </c>
      <c r="P112" s="1">
        <f t="shared" si="20"/>
        <v>423.7815214356915</v>
      </c>
      <c r="Q112" s="14">
        <f t="shared" si="14"/>
        <v>0.13278095905360107</v>
      </c>
      <c r="R112" s="53">
        <v>5.0999999999999997E-2</v>
      </c>
      <c r="S112" s="1">
        <f t="shared" si="21"/>
        <v>446.55587084899003</v>
      </c>
      <c r="T112" s="1">
        <f t="shared" si="15"/>
        <v>22.774349413298491</v>
      </c>
      <c r="U112" s="1">
        <f t="shared" si="22"/>
        <v>446.55587084898997</v>
      </c>
      <c r="V112" s="56">
        <f t="shared" si="23"/>
        <v>0.60139185044373611</v>
      </c>
      <c r="W112" s="18">
        <f t="shared" si="16"/>
        <v>9.6737611629972034E-2</v>
      </c>
      <c r="X112" s="18">
        <f t="shared" si="17"/>
        <v>0.27144966929391623</v>
      </c>
      <c r="Y112" s="54">
        <f t="shared" si="24"/>
        <v>3.0420868632375642E-2</v>
      </c>
      <c r="Z112" s="13">
        <f t="shared" si="18"/>
        <v>1</v>
      </c>
      <c r="AA112" s="4">
        <v>2000</v>
      </c>
      <c r="AB112" s="13">
        <v>0.17962272465229034</v>
      </c>
      <c r="AC112" s="13">
        <v>0.49550291895866394</v>
      </c>
      <c r="AD112" s="13">
        <v>0.32487431168556213</v>
      </c>
      <c r="AE112" s="13">
        <v>8.3922237157821655E-2</v>
      </c>
      <c r="AF112" s="23">
        <v>0.20148901641368866</v>
      </c>
      <c r="AG112" s="23">
        <v>0.47253644466400146</v>
      </c>
      <c r="AH112" s="23">
        <v>0.32597452402114868</v>
      </c>
      <c r="AI112" s="23">
        <v>8.1719018518924713E-2</v>
      </c>
      <c r="AJ112" s="23">
        <v>0.17654183506965637</v>
      </c>
      <c r="AK112" s="23">
        <v>0.45763704180717468</v>
      </c>
      <c r="AL112" s="23">
        <v>0.36582115292549133</v>
      </c>
      <c r="AM112" s="23">
        <v>0.12709462642669678</v>
      </c>
      <c r="AN112" s="23">
        <v>4.6121206134557724E-2</v>
      </c>
      <c r="AO112" s="13">
        <v>0.21138057112693787</v>
      </c>
      <c r="AP112" s="13">
        <v>0.4480341374874115</v>
      </c>
      <c r="AQ112" s="13">
        <v>0.34058529138565063</v>
      </c>
      <c r="AR112" s="13">
        <v>0.11805012077093124</v>
      </c>
      <c r="AS112" s="13">
        <f t="shared" si="13"/>
        <v>0.22253517061471939</v>
      </c>
      <c r="AT112" s="13">
        <v>4.2461737990379333E-2</v>
      </c>
      <c r="AU112" s="215">
        <v>34256.533439005863</v>
      </c>
      <c r="AV112" s="171">
        <v>0.13672864437103302</v>
      </c>
      <c r="AW112" s="171">
        <v>0.41804119944572388</v>
      </c>
      <c r="AX112" s="171">
        <v>0.44523015618324296</v>
      </c>
      <c r="AY112" s="171">
        <v>0.18236707150936102</v>
      </c>
      <c r="AZ112" s="171">
        <f t="shared" si="43"/>
        <v>0.26286308467388197</v>
      </c>
      <c r="BA112" s="216">
        <v>59461.148379403683</v>
      </c>
      <c r="BB112" s="215">
        <f>DataFigures!BA112*$BF$26</f>
        <v>48689.880272771465</v>
      </c>
      <c r="BC112" s="171">
        <f t="shared" si="44"/>
        <v>0.70356577685328436</v>
      </c>
      <c r="BD112" s="115"/>
      <c r="BI112" s="74"/>
      <c r="BJ112" s="4">
        <v>2000</v>
      </c>
      <c r="BK112" s="36">
        <v>3.6694644950330257E-4</v>
      </c>
      <c r="BL112" s="36">
        <v>4.1923265904188156E-2</v>
      </c>
      <c r="BM112" s="36">
        <v>0.25999462604522705</v>
      </c>
      <c r="BN112" s="36">
        <v>0.6980820894241333</v>
      </c>
      <c r="BO112" s="36">
        <v>0.37828746438026428</v>
      </c>
      <c r="BP112" s="36">
        <v>0.16384255886077881</v>
      </c>
      <c r="BQ112" s="36">
        <v>6.026974692940712E-2</v>
      </c>
      <c r="BR112" s="36">
        <v>1.8216356635093689E-2</v>
      </c>
      <c r="BS112" s="37">
        <f t="shared" si="25"/>
        <v>0.31979462504386902</v>
      </c>
      <c r="BT112" s="41">
        <v>3.3920188434422016E-3</v>
      </c>
      <c r="BU112" s="41">
        <v>0.23599319159984589</v>
      </c>
      <c r="BV112" s="41">
        <v>0.49440270662307739</v>
      </c>
      <c r="BW112" s="41">
        <v>0.26960411667823792</v>
      </c>
      <c r="BX112" s="41">
        <v>5.6445799767971039E-2</v>
      </c>
      <c r="BY112" s="41">
        <v>1.3071101158857346E-2</v>
      </c>
      <c r="BZ112" s="36">
        <f t="shared" si="27"/>
        <v>0.21315831691026688</v>
      </c>
      <c r="CA112" s="41">
        <v>0</v>
      </c>
      <c r="CB112" s="36">
        <v>0.17837458848953247</v>
      </c>
      <c r="CC112" s="36">
        <v>0.51104295253753662</v>
      </c>
      <c r="CD112" s="36">
        <v>0.31058245897293091</v>
      </c>
      <c r="CE112" s="36">
        <v>7.1096420288085938E-2</v>
      </c>
      <c r="CF112" s="36">
        <v>1.6980564221739769E-2</v>
      </c>
      <c r="CG112" s="37">
        <f t="shared" si="28"/>
        <v>0.23948603868484497</v>
      </c>
      <c r="CH112" s="36"/>
      <c r="DF112" s="139">
        <v>0.21083730487159427</v>
      </c>
      <c r="DG112" s="140">
        <v>0.18626308958187754</v>
      </c>
      <c r="DH112" s="140">
        <v>2.4574215289716751E-2</v>
      </c>
      <c r="DI112" s="140">
        <v>0.18275647447444499</v>
      </c>
      <c r="DJ112" s="140">
        <v>5.7286958860546635E-3</v>
      </c>
      <c r="DK112" s="140">
        <v>1.3944204017188636E-2</v>
      </c>
      <c r="DL112" s="140">
        <v>8.4079255073073785E-3</v>
      </c>
      <c r="DM112" s="141">
        <f t="shared" si="47"/>
        <v>2.2352129524496014E-2</v>
      </c>
      <c r="DN112" s="133">
        <v>0.44609237993969225</v>
      </c>
      <c r="DO112" s="133">
        <v>0.3761206209754242</v>
      </c>
      <c r="DP112" s="133">
        <v>6.9971758964268049E-2</v>
      </c>
      <c r="DQ112" s="133">
        <v>0.36385435611009598</v>
      </c>
      <c r="DR112" s="133">
        <v>1.9725402324382885E-2</v>
      </c>
      <c r="DS112" s="133">
        <v>3.135701485391687E-2</v>
      </c>
      <c r="DT112" s="133">
        <v>3.1155602407421597E-2</v>
      </c>
      <c r="DU112" s="133">
        <f t="shared" si="48"/>
        <v>6.2512617261338471E-2</v>
      </c>
      <c r="DV112" s="145">
        <f t="shared" si="31"/>
        <v>0.46516540113536231</v>
      </c>
      <c r="DW112" s="146">
        <f t="shared" si="32"/>
        <v>0.2199015723400472</v>
      </c>
      <c r="DX112" s="146">
        <f t="shared" si="33"/>
        <v>0.24526382879531516</v>
      </c>
      <c r="DY112" s="146">
        <f t="shared" si="34"/>
        <v>0.17778308596462011</v>
      </c>
      <c r="DZ112" s="146">
        <f t="shared" si="35"/>
        <v>6.4515717225793884E-2</v>
      </c>
      <c r="EA112" s="146">
        <f t="shared" si="36"/>
        <v>2.2883208817300191E-2</v>
      </c>
      <c r="EB112" s="146">
        <f t="shared" si="37"/>
        <v>0.19998338324455306</v>
      </c>
      <c r="EC112" s="147">
        <f t="shared" si="38"/>
        <v>0.22286659206185327</v>
      </c>
      <c r="ED112" s="133">
        <v>0.34307027944435065</v>
      </c>
      <c r="EE112" s="133">
        <v>0.18809768935134852</v>
      </c>
      <c r="EF112" s="133">
        <v>0.15497259009300218</v>
      </c>
      <c r="EG112" s="133">
        <v>0.15644018677994609</v>
      </c>
      <c r="EH112" s="133">
        <v>4.8781951552843233E-2</v>
      </c>
      <c r="EI112" s="133">
        <v>1.8994724066680034E-2</v>
      </c>
      <c r="EJ112" s="133">
        <v>0.11885341138449186</v>
      </c>
      <c r="EK112" s="133">
        <f t="shared" si="49"/>
        <v>0.13784813545117189</v>
      </c>
      <c r="EL112" s="139">
        <v>0.12209512169101167</v>
      </c>
      <c r="EM112" s="140">
        <v>3.180388298869867E-2</v>
      </c>
      <c r="EN112" s="140">
        <v>9.0291238702312995E-2</v>
      </c>
      <c r="EO112" s="140">
        <v>2.1342899184674025E-2</v>
      </c>
      <c r="EP112" s="140">
        <v>1.5733765672950643E-2</v>
      </c>
      <c r="EQ112" s="140">
        <v>3.888484750620157E-3</v>
      </c>
      <c r="ER112" s="140">
        <v>8.1129971860061212E-2</v>
      </c>
      <c r="ES112" s="141">
        <f t="shared" si="50"/>
        <v>8.5018456610681373E-2</v>
      </c>
      <c r="ET112" s="139">
        <v>4.5401134676362739E-2</v>
      </c>
      <c r="EU112" s="140">
        <v>5.3715724942222775E-3</v>
      </c>
      <c r="EV112" s="140">
        <v>4.002956218214046E-2</v>
      </c>
      <c r="EW112" s="140">
        <v>3.9840997196733952E-3</v>
      </c>
      <c r="EX112" s="140">
        <v>2.0451984860382641E-3</v>
      </c>
      <c r="EY112" s="140">
        <v>6.5853995660775696E-4</v>
      </c>
      <c r="EZ112" s="140">
        <v>3.8713296293015183E-2</v>
      </c>
      <c r="FA112" s="141">
        <f t="shared" si="51"/>
        <v>3.9371836249622941E-2</v>
      </c>
      <c r="FB112" s="139">
        <v>7.6693989336490631E-2</v>
      </c>
      <c r="FC112" s="140">
        <v>2.6432311162352562E-2</v>
      </c>
      <c r="FD112" s="140">
        <v>5.026167631149292E-2</v>
      </c>
      <c r="FE112" s="140">
        <v>1.7358798533678055E-2</v>
      </c>
      <c r="FF112" s="140">
        <v>1.3688567094504833E-2</v>
      </c>
      <c r="FG112" s="140">
        <v>3.229944733902812E-3</v>
      </c>
      <c r="FH112" s="140">
        <v>4.2416676878929138E-2</v>
      </c>
      <c r="FI112" s="141">
        <f t="shared" si="52"/>
        <v>4.564662161283195E-2</v>
      </c>
      <c r="FK112" s="32">
        <v>2000</v>
      </c>
      <c r="FL112" s="122">
        <v>0.21083730487159427</v>
      </c>
      <c r="FM112" s="117">
        <v>0.18626308958187754</v>
      </c>
      <c r="FN112" s="117">
        <v>2.4574215289716751E-2</v>
      </c>
      <c r="FO112" s="122">
        <v>0.44609237993969225</v>
      </c>
      <c r="FP112" s="117">
        <v>0.3761206209754242</v>
      </c>
      <c r="FQ112" s="123">
        <v>6.9971758964268049E-2</v>
      </c>
      <c r="FR112" s="117">
        <v>0.34307027944435065</v>
      </c>
      <c r="FS112" s="117">
        <v>0.18809768935134852</v>
      </c>
      <c r="FT112" s="117">
        <v>0.15497259009300218</v>
      </c>
      <c r="FU112" s="122">
        <v>0.12209512169101167</v>
      </c>
      <c r="FV112" s="117">
        <v>3.180388298869867E-2</v>
      </c>
      <c r="FW112" s="123">
        <v>9.0291238702312995E-2</v>
      </c>
      <c r="FX112" s="117">
        <v>4.5401134676362739E-2</v>
      </c>
      <c r="FY112" s="117">
        <v>5.3715724942222775E-3</v>
      </c>
      <c r="FZ112" s="123">
        <v>4.002956218214046E-2</v>
      </c>
      <c r="GA112" s="117"/>
      <c r="GB112" s="117"/>
      <c r="GC112" s="199">
        <v>1.7225601673126221</v>
      </c>
      <c r="GD112" s="194">
        <v>1.338037371635437</v>
      </c>
      <c r="GE112" s="194">
        <v>1.6561492681503296</v>
      </c>
      <c r="GF112" s="194">
        <v>1.7769196033477783</v>
      </c>
      <c r="GG112" s="194">
        <v>1.9796115159988403</v>
      </c>
      <c r="GH112" s="194">
        <v>1.9973670244216919</v>
      </c>
      <c r="GI112" s="194">
        <v>1.7943662405014038</v>
      </c>
      <c r="GJ112" s="200">
        <v>1.5465466976165771</v>
      </c>
      <c r="GK112" s="38">
        <v>2000</v>
      </c>
      <c r="GL112" s="211">
        <f t="shared" si="45"/>
        <v>0.60438942909240723</v>
      </c>
      <c r="GM112" s="120">
        <v>0.39561057090759277</v>
      </c>
      <c r="GN112" s="120">
        <v>0.25422415137290955</v>
      </c>
      <c r="GO112" s="120">
        <v>0.11280430108308792</v>
      </c>
      <c r="GP112" s="121">
        <v>8.9177004992961884E-2</v>
      </c>
      <c r="GQ112" s="74"/>
      <c r="GR112" s="74"/>
      <c r="GS112" s="74"/>
      <c r="GT112" s="74"/>
      <c r="GU112" s="74"/>
      <c r="GZ112" s="74"/>
      <c r="HA112" s="74"/>
      <c r="HB112" s="74"/>
      <c r="HC112" s="74"/>
      <c r="HH112" s="193">
        <v>0.75819198787212394</v>
      </c>
      <c r="HI112" s="194">
        <v>0.50239798090451782</v>
      </c>
      <c r="HJ112" s="224">
        <f t="shared" si="46"/>
        <v>0.38091412384493772</v>
      </c>
      <c r="HK112" s="195">
        <v>0.91940917074680328</v>
      </c>
      <c r="IE112" s="73">
        <v>0.18991481837129598</v>
      </c>
      <c r="IF112" s="74">
        <v>0.48888680627457598</v>
      </c>
      <c r="IG112" s="74">
        <v>0.32119837403297424</v>
      </c>
      <c r="IH112" s="74">
        <v>9.831441193819046E-2</v>
      </c>
      <c r="II112" s="75">
        <v>7.1643650531768799E-2</v>
      </c>
      <c r="IJ112" s="73">
        <v>0.22073935475638029</v>
      </c>
      <c r="IK112" s="74">
        <v>0.42683050661543898</v>
      </c>
      <c r="IL112" s="74">
        <v>0.35243013501167297</v>
      </c>
      <c r="IM112" s="74">
        <v>0.13244079053401947</v>
      </c>
      <c r="IN112" s="74">
        <v>9.956967830657959E-2</v>
      </c>
      <c r="IO112" s="75">
        <v>4.9471728503704071E-2</v>
      </c>
      <c r="IP112" s="73">
        <v>0.24756427278464671</v>
      </c>
      <c r="IQ112" s="74">
        <v>0.43184218405941999</v>
      </c>
      <c r="IR112" s="74">
        <v>0.32059350609779358</v>
      </c>
      <c r="IS112" s="74">
        <v>0.11528272181749344</v>
      </c>
      <c r="IT112" s="74">
        <v>8.4974721074104309E-2</v>
      </c>
      <c r="IU112" s="75">
        <v>4.2350761592388153E-2</v>
      </c>
      <c r="IW112">
        <v>2004</v>
      </c>
      <c r="IX112" s="63">
        <v>0.69246506690979004</v>
      </c>
      <c r="IY112" s="63">
        <v>0.56861625604047772</v>
      </c>
      <c r="IZ112" s="14">
        <v>0.33907976746559143</v>
      </c>
      <c r="JA112" s="13">
        <v>0.26937565207481384</v>
      </c>
      <c r="JB112" s="13">
        <v>0.38766205310821533</v>
      </c>
      <c r="JC112" s="13">
        <v>0.26491795453911637</v>
      </c>
      <c r="JD112" s="13">
        <v>0.1218663677573204</v>
      </c>
      <c r="JE112" s="13">
        <v>5.8603335171937943E-2</v>
      </c>
    </row>
    <row r="113" spans="1:265">
      <c r="A113" s="4">
        <v>2001</v>
      </c>
      <c r="B113" s="5">
        <v>1133.2027675212837</v>
      </c>
      <c r="C113" s="5">
        <v>271.18389702128388</v>
      </c>
      <c r="D113" s="57">
        <f t="shared" si="11"/>
        <v>0.23930747858519552</v>
      </c>
      <c r="E113" s="12">
        <v>9.7078925094583948E-2</v>
      </c>
      <c r="F113" s="12">
        <v>2.9433438263249005E-2</v>
      </c>
      <c r="G113" s="12">
        <v>2.7152240139280144E-2</v>
      </c>
      <c r="H113" s="12">
        <v>8.564300820329869E-2</v>
      </c>
      <c r="I113" s="12">
        <v>3.2882641190072927E-2</v>
      </c>
      <c r="J113" s="57">
        <v>5.2760367013225763E-2</v>
      </c>
      <c r="K113" s="58">
        <f t="shared" si="12"/>
        <v>-1.3311521625258838E-7</v>
      </c>
      <c r="L113">
        <v>2001</v>
      </c>
      <c r="M113" s="55">
        <v>775.49869498941337</v>
      </c>
      <c r="N113" s="55">
        <v>208.8134</v>
      </c>
      <c r="O113" s="55">
        <v>75.532394989413433</v>
      </c>
      <c r="P113" s="1">
        <f t="shared" si="20"/>
        <v>443.64564365198163</v>
      </c>
      <c r="Q113" s="14">
        <f t="shared" si="14"/>
        <v>0.13328808009889245</v>
      </c>
      <c r="R113" s="53">
        <v>5.0999999999999997E-2</v>
      </c>
      <c r="S113" s="1">
        <f t="shared" si="21"/>
        <v>467.48750648259391</v>
      </c>
      <c r="T113" s="1">
        <f t="shared" si="15"/>
        <v>23.841862830612289</v>
      </c>
      <c r="U113" s="1">
        <f t="shared" si="22"/>
        <v>467.48750648259391</v>
      </c>
      <c r="V113" s="56">
        <f t="shared" si="23"/>
        <v>0.60282178358659366</v>
      </c>
      <c r="W113" s="18">
        <f t="shared" si="16"/>
        <v>9.7398481103110765E-2</v>
      </c>
      <c r="X113" s="18">
        <f t="shared" si="17"/>
        <v>0.26926338025991209</v>
      </c>
      <c r="Y113" s="54">
        <f t="shared" si="24"/>
        <v>3.051635505038347E-2</v>
      </c>
      <c r="Z113" s="13">
        <f t="shared" si="18"/>
        <v>1</v>
      </c>
      <c r="AA113" s="4">
        <v>2001</v>
      </c>
      <c r="AB113" s="13">
        <v>0.18535825610160828</v>
      </c>
      <c r="AC113" s="13">
        <v>0.49021440744400024</v>
      </c>
      <c r="AD113" s="13">
        <v>0.32442736625671387</v>
      </c>
      <c r="AE113" s="13">
        <v>8.5305728018283844E-2</v>
      </c>
      <c r="AF113" s="23">
        <v>0.20247659087181091</v>
      </c>
      <c r="AG113" s="23">
        <v>0.46968960762023926</v>
      </c>
      <c r="AH113" s="23">
        <v>0.32783380150794983</v>
      </c>
      <c r="AI113" s="23">
        <v>8.4162116050720215E-2</v>
      </c>
      <c r="AJ113" s="23">
        <v>0.18137560784816742</v>
      </c>
      <c r="AK113" s="23">
        <v>0.45244136452674866</v>
      </c>
      <c r="AL113" s="23">
        <v>0.36618301272392273</v>
      </c>
      <c r="AM113" s="23">
        <v>0.12859928607940674</v>
      </c>
      <c r="AN113" s="23">
        <v>4.7402471303939819E-2</v>
      </c>
      <c r="AO113" s="13">
        <v>0.21158528327941895</v>
      </c>
      <c r="AP113" s="13">
        <v>0.44500970840454102</v>
      </c>
      <c r="AQ113" s="13">
        <v>0.34340500831604004</v>
      </c>
      <c r="AR113" s="13">
        <v>0.11999892443418503</v>
      </c>
      <c r="AS113" s="13">
        <f t="shared" si="13"/>
        <v>0.22340608388185501</v>
      </c>
      <c r="AT113" s="13">
        <v>4.3206349015235901E-2</v>
      </c>
      <c r="AU113" s="215">
        <v>34486.936730016307</v>
      </c>
      <c r="AV113" s="171">
        <v>0.13923746347427401</v>
      </c>
      <c r="AW113" s="171">
        <v>0.42526143789291299</v>
      </c>
      <c r="AX113" s="171">
        <v>0.43550109863281294</v>
      </c>
      <c r="AY113" s="171">
        <v>0.17299072444438901</v>
      </c>
      <c r="AZ113" s="171">
        <f t="shared" si="43"/>
        <v>0.26251037418842393</v>
      </c>
      <c r="BA113" s="216">
        <v>59186.842167501571</v>
      </c>
      <c r="BB113" s="215">
        <f>DataFigures!BA113*$BF$26</f>
        <v>48465.264082542999</v>
      </c>
      <c r="BC113" s="171">
        <f t="shared" si="44"/>
        <v>0.71158049755553421</v>
      </c>
      <c r="BD113" s="115"/>
      <c r="BI113" s="74"/>
      <c r="BJ113" s="4">
        <v>2001</v>
      </c>
      <c r="BK113" s="36">
        <v>4.6874023973941803E-4</v>
      </c>
      <c r="BL113" s="36">
        <v>4.5040294528007507E-2</v>
      </c>
      <c r="BM113" s="36">
        <v>0.25615805387496948</v>
      </c>
      <c r="BN113" s="36">
        <v>0.69880169630050659</v>
      </c>
      <c r="BO113" s="36">
        <v>0.38414618372917175</v>
      </c>
      <c r="BP113" s="36">
        <v>0.16934046149253845</v>
      </c>
      <c r="BQ113" s="36">
        <v>6.5676622092723846E-2</v>
      </c>
      <c r="BR113" s="36">
        <v>2.3877715691924095E-2</v>
      </c>
      <c r="BS113" s="37">
        <f t="shared" si="25"/>
        <v>0.31465551257133484</v>
      </c>
      <c r="BT113" s="41">
        <v>4.5226216316223145E-3</v>
      </c>
      <c r="BU113" s="41">
        <v>0.24042348563671112</v>
      </c>
      <c r="BV113" s="41">
        <v>0.49036499857902527</v>
      </c>
      <c r="BW113" s="41">
        <v>0.26921150088310242</v>
      </c>
      <c r="BX113" s="41">
        <v>5.7511486113071442E-2</v>
      </c>
      <c r="BY113" s="41">
        <v>1.3621426187455654E-2</v>
      </c>
      <c r="BZ113" s="36">
        <f t="shared" si="27"/>
        <v>0.21170001477003098</v>
      </c>
      <c r="CA113" s="41">
        <v>0</v>
      </c>
      <c r="CB113" s="36">
        <v>0.18485130369663239</v>
      </c>
      <c r="CC113" s="36">
        <v>0.50558590888977051</v>
      </c>
      <c r="CD113" s="36">
        <v>0.30956274271011353</v>
      </c>
      <c r="CE113" s="36">
        <v>7.1939557790756226E-2</v>
      </c>
      <c r="CF113" s="36">
        <v>1.7559649422764778E-2</v>
      </c>
      <c r="CG113" s="37">
        <f t="shared" si="28"/>
        <v>0.2376231849193573</v>
      </c>
      <c r="CH113" s="36"/>
      <c r="DF113" s="139">
        <v>0.21458025929005808</v>
      </c>
      <c r="DG113" s="140">
        <v>0.18963715125907948</v>
      </c>
      <c r="DH113" s="140">
        <v>2.4943108030978569E-2</v>
      </c>
      <c r="DI113" s="140">
        <v>0.18631996400654316</v>
      </c>
      <c r="DJ113" s="140">
        <v>5.4534201594150025E-3</v>
      </c>
      <c r="DK113" s="140">
        <v>1.406522506011678E-2</v>
      </c>
      <c r="DL113" s="140">
        <v>8.7416503528596704E-3</v>
      </c>
      <c r="DM113" s="141">
        <f t="shared" si="47"/>
        <v>2.2806875412976449E-2</v>
      </c>
      <c r="DN113" s="133">
        <v>0.44152717154022569</v>
      </c>
      <c r="DO113" s="133">
        <v>0.37328389908614917</v>
      </c>
      <c r="DP113" s="133">
        <v>6.8243272454076478E-2</v>
      </c>
      <c r="DQ113" s="133">
        <v>0.36147584021091461</v>
      </c>
      <c r="DR113" s="133">
        <v>1.91071274572071E-2</v>
      </c>
      <c r="DS113" s="133">
        <v>3.0385971532122694E-2</v>
      </c>
      <c r="DT113" s="133">
        <v>3.055823128976886E-2</v>
      </c>
      <c r="DU113" s="133">
        <f t="shared" si="48"/>
        <v>6.0944202821891558E-2</v>
      </c>
      <c r="DV113" s="145">
        <f t="shared" si="31"/>
        <v>0.46742894405447172</v>
      </c>
      <c r="DW113" s="146">
        <f t="shared" si="32"/>
        <v>0.221878310781915</v>
      </c>
      <c r="DX113" s="146">
        <f t="shared" si="33"/>
        <v>0.24555063327255672</v>
      </c>
      <c r="DY113" s="146">
        <f t="shared" si="34"/>
        <v>0.17876250483095646</v>
      </c>
      <c r="DZ113" s="146">
        <f t="shared" si="35"/>
        <v>6.6231730106100326E-2</v>
      </c>
      <c r="EA113" s="146">
        <f t="shared" si="36"/>
        <v>2.2193669236774023E-2</v>
      </c>
      <c r="EB113" s="146">
        <f t="shared" si="37"/>
        <v>0.20024103613022093</v>
      </c>
      <c r="EC113" s="147">
        <f t="shared" si="38"/>
        <v>0.22243470536699494</v>
      </c>
      <c r="ED113" s="133">
        <v>0.34389252017607996</v>
      </c>
      <c r="EE113" s="133">
        <v>0.18939155922011391</v>
      </c>
      <c r="EF113" s="133">
        <v>0.15450096095596605</v>
      </c>
      <c r="EG113" s="133">
        <v>0.15682494360953569</v>
      </c>
      <c r="EH113" s="133">
        <v>5.0340215604163588E-2</v>
      </c>
      <c r="EI113" s="133">
        <v>1.8425603510141386E-2</v>
      </c>
      <c r="EJ113" s="133">
        <v>0.11830175351793817</v>
      </c>
      <c r="EK113" s="133">
        <f t="shared" si="49"/>
        <v>0.13672735702807956</v>
      </c>
      <c r="EL113" s="139">
        <v>0.12353642387839175</v>
      </c>
      <c r="EM113" s="140">
        <v>3.2486751561801093E-2</v>
      </c>
      <c r="EN113" s="140">
        <v>9.1049672316590669E-2</v>
      </c>
      <c r="EO113" s="140">
        <v>2.1937561221420765E-2</v>
      </c>
      <c r="EP113" s="140">
        <v>1.5891514501936741E-2</v>
      </c>
      <c r="EQ113" s="140">
        <v>3.7680657266326353E-3</v>
      </c>
      <c r="ER113" s="140">
        <v>8.1939282612282768E-2</v>
      </c>
      <c r="ES113" s="141">
        <f t="shared" si="50"/>
        <v>8.5707348338915398E-2</v>
      </c>
      <c r="ET113" s="139">
        <v>4.6603234656495116E-2</v>
      </c>
      <c r="EU113" s="140">
        <v>5.6482596953820116E-3</v>
      </c>
      <c r="EV113" s="140">
        <v>4.0954974961113104E-2</v>
      </c>
      <c r="EW113" s="140">
        <v>4.2469576001167297E-3</v>
      </c>
      <c r="EX113" s="140">
        <v>2.067298787903881E-3</v>
      </c>
      <c r="EY113" s="140">
        <v>6.5101204711275496E-4</v>
      </c>
      <c r="EZ113" s="140">
        <v>3.9637966198268176E-2</v>
      </c>
      <c r="FA113" s="141">
        <f t="shared" si="51"/>
        <v>4.0288978245380934E-2</v>
      </c>
      <c r="FB113" s="139">
        <v>7.6933190226554871E-2</v>
      </c>
      <c r="FC113" s="140">
        <v>2.6838492602109909E-2</v>
      </c>
      <c r="FD113" s="140">
        <v>5.0094697624444962E-2</v>
      </c>
      <c r="FE113" s="140">
        <v>1.7690602689981461E-2</v>
      </c>
      <c r="FF113" s="140">
        <v>1.3824216090142727E-2</v>
      </c>
      <c r="FG113" s="140">
        <v>3.1170537695288658E-3</v>
      </c>
      <c r="FH113" s="140">
        <v>4.2301315814256668E-2</v>
      </c>
      <c r="FI113" s="141">
        <f t="shared" si="52"/>
        <v>4.5418369583785534E-2</v>
      </c>
      <c r="FK113" s="32">
        <v>2001</v>
      </c>
      <c r="FL113" s="122">
        <v>0.21458025929005808</v>
      </c>
      <c r="FM113" s="117">
        <v>0.18963715125907948</v>
      </c>
      <c r="FN113" s="117">
        <v>2.4943108030978569E-2</v>
      </c>
      <c r="FO113" s="122">
        <v>0.44152717154022569</v>
      </c>
      <c r="FP113" s="117">
        <v>0.37328389908614917</v>
      </c>
      <c r="FQ113" s="123">
        <v>6.8243272454076478E-2</v>
      </c>
      <c r="FR113" s="117">
        <v>0.34389252017607996</v>
      </c>
      <c r="FS113" s="117">
        <v>0.18939155922011391</v>
      </c>
      <c r="FT113" s="117">
        <v>0.15450096095596605</v>
      </c>
      <c r="FU113" s="122">
        <v>0.12353642387839175</v>
      </c>
      <c r="FV113" s="117">
        <v>3.2486751561801093E-2</v>
      </c>
      <c r="FW113" s="123">
        <v>9.1049672316590669E-2</v>
      </c>
      <c r="FX113" s="117">
        <v>4.6603234656495116E-2</v>
      </c>
      <c r="FY113" s="117">
        <v>5.6482596953820116E-3</v>
      </c>
      <c r="FZ113" s="123">
        <v>4.0954974961113104E-2</v>
      </c>
      <c r="GA113" s="117"/>
      <c r="GB113" s="117"/>
      <c r="GC113" s="199">
        <v>1.7152752876281738</v>
      </c>
      <c r="GD113" s="194">
        <v>1.3398888111114502</v>
      </c>
      <c r="GE113" s="194">
        <v>1.6576199531555176</v>
      </c>
      <c r="GF113" s="194">
        <v>1.7773122787475586</v>
      </c>
      <c r="GG113" s="194">
        <v>1.937085747718811</v>
      </c>
      <c r="GH113" s="194">
        <v>1.9865528345108032</v>
      </c>
      <c r="GI113" s="194">
        <v>1.7811113595962524</v>
      </c>
      <c r="GJ113" s="200">
        <v>1.5611865520477295</v>
      </c>
      <c r="GK113" s="38">
        <v>2001</v>
      </c>
      <c r="GL113" s="211">
        <f t="shared" si="45"/>
        <v>0.60783079266548157</v>
      </c>
      <c r="GM113" s="120">
        <v>0.39216920733451843</v>
      </c>
      <c r="GN113" s="120">
        <v>0.2514910101890564</v>
      </c>
      <c r="GO113" s="120">
        <v>0.12548729777336121</v>
      </c>
      <c r="GP113" s="121">
        <v>9.8663605749607086E-2</v>
      </c>
      <c r="GQ113" s="74"/>
      <c r="GR113" s="74"/>
      <c r="GS113" s="74"/>
      <c r="GT113" s="74"/>
      <c r="GU113" s="74"/>
      <c r="GZ113" s="74"/>
      <c r="HA113" s="74"/>
      <c r="HB113" s="74"/>
      <c r="HC113" s="74"/>
      <c r="HH113" s="193">
        <v>0.76530869305133797</v>
      </c>
      <c r="HI113" s="194">
        <v>0.50099212005987204</v>
      </c>
      <c r="HJ113" s="224">
        <f t="shared" si="46"/>
        <v>0.38341362463203965</v>
      </c>
      <c r="HK113" s="195">
        <v>0.91857907921075821</v>
      </c>
      <c r="IE113" s="73">
        <v>0.20021856039998998</v>
      </c>
      <c r="IF113" s="74">
        <v>0.48086488379652198</v>
      </c>
      <c r="IG113" s="74">
        <v>0.31891655921936035</v>
      </c>
      <c r="IH113" s="74">
        <v>9.9137373268604279E-2</v>
      </c>
      <c r="II113" s="75">
        <v>7.2318501770496368E-2</v>
      </c>
      <c r="IJ113" s="73">
        <v>0.21855281300481949</v>
      </c>
      <c r="IK113" s="74">
        <v>0.42350669962506399</v>
      </c>
      <c r="IL113" s="74">
        <v>0.35794049501419067</v>
      </c>
      <c r="IM113" s="74">
        <v>0.13451188802719116</v>
      </c>
      <c r="IN113" s="74">
        <v>0.1008656769990921</v>
      </c>
      <c r="IO113" s="75">
        <v>5.0123404711484909E-2</v>
      </c>
      <c r="IP113" s="73">
        <v>0.248818643336989</v>
      </c>
      <c r="IQ113" s="74">
        <v>0.43006591618422302</v>
      </c>
      <c r="IR113" s="74">
        <v>0.32111543416976929</v>
      </c>
      <c r="IS113" s="74">
        <v>0.11723381280899048</v>
      </c>
      <c r="IT113" s="74">
        <v>8.7414003908634186E-2</v>
      </c>
      <c r="IU113" s="75">
        <v>4.5074217021465302E-2</v>
      </c>
      <c r="IW113">
        <v>2005</v>
      </c>
      <c r="IX113" s="63">
        <v>0.69140779972076416</v>
      </c>
      <c r="IY113" s="63">
        <v>0.56204121554474451</v>
      </c>
      <c r="IZ113" s="14">
        <v>0.33678248524665833</v>
      </c>
      <c r="JA113" s="13">
        <v>0.26912406086921692</v>
      </c>
      <c r="JB113" s="13">
        <v>0.37151551246643066</v>
      </c>
      <c r="JC113" s="13">
        <v>0.24886223665528373</v>
      </c>
      <c r="JD113" s="13">
        <v>0.1185288205742836</v>
      </c>
      <c r="JE113" s="13">
        <v>5.9119019657373428E-2</v>
      </c>
    </row>
    <row r="114" spans="1:265">
      <c r="A114" s="4">
        <v>2002</v>
      </c>
      <c r="B114" s="5">
        <v>1159.7739744656469</v>
      </c>
      <c r="C114" s="5">
        <v>262.04436896564692</v>
      </c>
      <c r="D114" s="57">
        <f t="shared" si="11"/>
        <v>0.22594434323841503</v>
      </c>
      <c r="E114" s="12">
        <v>9.3862101603860618E-2</v>
      </c>
      <c r="F114" s="12">
        <v>2.4801674405617809E-2</v>
      </c>
      <c r="G114" s="12">
        <v>2.3978333078458109E-2</v>
      </c>
      <c r="H114" s="12">
        <v>8.3302104546452621E-2</v>
      </c>
      <c r="I114" s="12">
        <v>3.0499304846271787E-2</v>
      </c>
      <c r="J114" s="57">
        <v>5.2802799700180834E-2</v>
      </c>
      <c r="K114" s="58">
        <f t="shared" si="12"/>
        <v>1.2960402585859843E-7</v>
      </c>
      <c r="L114">
        <v>2002</v>
      </c>
      <c r="M114" s="55">
        <v>808.34830241531904</v>
      </c>
      <c r="N114" s="55">
        <v>216.8185</v>
      </c>
      <c r="O114" s="55">
        <v>80.065202415319078</v>
      </c>
      <c r="P114" s="1">
        <v>461.9237</v>
      </c>
      <c r="Q114" s="14">
        <f>O114/(M114-N114)</f>
        <v>0.13535277865696527</v>
      </c>
      <c r="R114" s="53">
        <v>5.0999999999999997E-2</v>
      </c>
      <c r="S114" s="1">
        <f t="shared" si="21"/>
        <v>486.74783983140151</v>
      </c>
      <c r="T114" s="1">
        <f t="shared" si="15"/>
        <v>24.824139831401475</v>
      </c>
      <c r="U114" s="1">
        <f t="shared" si="22"/>
        <v>486.74783983140145</v>
      </c>
      <c r="V114" s="56">
        <f t="shared" si="23"/>
        <v>0.60215112517341152</v>
      </c>
      <c r="W114" s="18">
        <f t="shared" si="16"/>
        <v>9.9047900732996894E-2</v>
      </c>
      <c r="X114" s="18">
        <f t="shared" si="17"/>
        <v>0.26822410506974931</v>
      </c>
      <c r="Y114" s="54">
        <f t="shared" si="24"/>
        <v>3.0576869023842268E-2</v>
      </c>
      <c r="Z114" s="13">
        <f t="shared" si="18"/>
        <v>1</v>
      </c>
      <c r="AA114" s="4">
        <v>2002</v>
      </c>
      <c r="AB114" s="13">
        <v>0.18861503899097443</v>
      </c>
      <c r="AC114" s="13">
        <v>0.48844730854034424</v>
      </c>
      <c r="AD114" s="13">
        <v>0.32293766736984253</v>
      </c>
      <c r="AE114" s="13">
        <v>8.5148513317108154E-2</v>
      </c>
      <c r="AF114" s="23">
        <v>0.2036871612071991</v>
      </c>
      <c r="AG114" s="23">
        <v>0.46864804625511169</v>
      </c>
      <c r="AH114" s="23">
        <v>0.3276648223400116</v>
      </c>
      <c r="AI114" s="23">
        <v>8.4262453019618988E-2</v>
      </c>
      <c r="AJ114" s="23">
        <v>0.18909977376461029</v>
      </c>
      <c r="AK114" s="23">
        <v>0.45327651500701904</v>
      </c>
      <c r="AL114" s="23">
        <v>0.35762375593185425</v>
      </c>
      <c r="AM114" s="23">
        <v>0.12307291477918625</v>
      </c>
      <c r="AN114" s="23">
        <v>4.462829977273941E-2</v>
      </c>
      <c r="AO114" s="13">
        <v>0.21802736818790436</v>
      </c>
      <c r="AP114" s="13">
        <v>0.44573861360549927</v>
      </c>
      <c r="AQ114" s="13">
        <v>0.33623400330543518</v>
      </c>
      <c r="AR114" s="13">
        <v>0.11539356410503387</v>
      </c>
      <c r="AS114" s="13">
        <f t="shared" si="13"/>
        <v>0.22084043920040131</v>
      </c>
      <c r="AT114" s="13">
        <v>4.1297741234302521E-2</v>
      </c>
      <c r="AU114" s="215">
        <v>34151.905948986532</v>
      </c>
      <c r="AV114" s="171">
        <v>0.13708305358886694</v>
      </c>
      <c r="AW114" s="171">
        <v>0.42837658524513306</v>
      </c>
      <c r="AX114" s="171">
        <v>0.43454036116599992</v>
      </c>
      <c r="AY114" s="171">
        <v>0.17004534602165197</v>
      </c>
      <c r="AZ114" s="171">
        <f t="shared" si="43"/>
        <v>0.26449501514434792</v>
      </c>
      <c r="BA114" s="216">
        <v>59047.673955504739</v>
      </c>
      <c r="BB114" s="215">
        <f>DataFigures!BA114*$BF$26</f>
        <v>48351.305913812968</v>
      </c>
      <c r="BC114" s="171">
        <f t="shared" si="44"/>
        <v>0.70632851178544975</v>
      </c>
      <c r="BD114" s="115"/>
      <c r="BI114" s="74"/>
      <c r="BJ114" s="4">
        <v>2002</v>
      </c>
      <c r="BK114" s="36">
        <v>4.3955302680842578E-4</v>
      </c>
      <c r="BL114" s="36">
        <v>4.5924223959445953E-2</v>
      </c>
      <c r="BM114" s="36">
        <v>0.26494896411895752</v>
      </c>
      <c r="BN114" s="36">
        <v>0.68912678956985474</v>
      </c>
      <c r="BO114" s="36">
        <v>0.37649983167648315</v>
      </c>
      <c r="BP114" s="36">
        <v>0.16569417715072632</v>
      </c>
      <c r="BQ114" s="36">
        <v>6.4040839672088623E-2</v>
      </c>
      <c r="BR114" s="36">
        <v>2.2766638547182083E-2</v>
      </c>
      <c r="BS114" s="37">
        <f t="shared" si="25"/>
        <v>0.31262695789337158</v>
      </c>
      <c r="BT114" s="41">
        <v>4.6880817972123623E-3</v>
      </c>
      <c r="BU114" s="41">
        <v>0.24383537471294403</v>
      </c>
      <c r="BV114" s="41">
        <v>0.48829337954521179</v>
      </c>
      <c r="BW114" s="41">
        <v>0.26787123084068298</v>
      </c>
      <c r="BX114" s="41">
        <v>5.7657886296510696E-2</v>
      </c>
      <c r="BY114" s="41">
        <v>1.3633309863507748E-2</v>
      </c>
      <c r="BZ114" s="36">
        <f t="shared" si="27"/>
        <v>0.21021334454417229</v>
      </c>
      <c r="CA114" s="41">
        <v>0</v>
      </c>
      <c r="CB114" s="36">
        <v>0.19157445430755615</v>
      </c>
      <c r="CC114" s="36">
        <v>0.50290560722351074</v>
      </c>
      <c r="CD114" s="36">
        <v>0.30551993846893311</v>
      </c>
      <c r="CE114" s="36">
        <v>7.1599006652832031E-2</v>
      </c>
      <c r="CF114" s="36">
        <v>1.7581988126039505E-2</v>
      </c>
      <c r="CG114" s="37">
        <f t="shared" si="28"/>
        <v>0.23392093181610107</v>
      </c>
      <c r="CH114" s="36"/>
      <c r="DF114" s="139">
        <v>0.22106121911938365</v>
      </c>
      <c r="DG114" s="140">
        <v>0.19543865918243747</v>
      </c>
      <c r="DH114" s="140">
        <v>2.5622559936946197E-2</v>
      </c>
      <c r="DI114" s="140">
        <v>0.19211653573438525</v>
      </c>
      <c r="DJ114" s="140">
        <v>5.4528830862069335E-3</v>
      </c>
      <c r="DK114" s="140">
        <v>1.4886764471136859E-2</v>
      </c>
      <c r="DL114" s="140">
        <v>8.6050373992739779E-3</v>
      </c>
      <c r="DM114" s="141">
        <f t="shared" si="47"/>
        <v>2.3491801870410837E-2</v>
      </c>
      <c r="DN114" s="133">
        <v>0.44277507447368269</v>
      </c>
      <c r="DO114" s="133">
        <v>0.37683241424685393</v>
      </c>
      <c r="DP114" s="133">
        <v>6.5942660226828764E-2</v>
      </c>
      <c r="DQ114" s="133">
        <v>0.36560355126857758</v>
      </c>
      <c r="DR114" s="133">
        <v>1.8161630777632422E-2</v>
      </c>
      <c r="DS114" s="133">
        <v>3.1190865276198781E-2</v>
      </c>
      <c r="DT114" s="133">
        <v>2.7819025906297673E-2</v>
      </c>
      <c r="DU114" s="133">
        <f t="shared" si="48"/>
        <v>5.9009891182496457E-2</v>
      </c>
      <c r="DV114" s="145">
        <f t="shared" si="31"/>
        <v>0.45400039777295614</v>
      </c>
      <c r="DW114" s="146">
        <f t="shared" si="32"/>
        <v>0.22668553367841265</v>
      </c>
      <c r="DX114" s="146">
        <f t="shared" si="33"/>
        <v>0.2273148640945436</v>
      </c>
      <c r="DY114" s="146">
        <f t="shared" si="34"/>
        <v>0.18143621739000082</v>
      </c>
      <c r="DZ114" s="146">
        <f t="shared" si="35"/>
        <v>6.9459038252365726E-2</v>
      </c>
      <c r="EA114" s="146">
        <f t="shared" si="36"/>
        <v>2.3356344146990258E-2</v>
      </c>
      <c r="EB114" s="146">
        <f t="shared" si="37"/>
        <v>0.17974879540343441</v>
      </c>
      <c r="EC114" s="147">
        <f t="shared" si="38"/>
        <v>0.20310513955042467</v>
      </c>
      <c r="ED114" s="133">
        <v>0.33616375436024226</v>
      </c>
      <c r="EE114" s="133">
        <v>0.19302598576308638</v>
      </c>
      <c r="EF114" s="133">
        <v>0.14313776859715596</v>
      </c>
      <c r="EG114" s="133">
        <v>0.15927459252998233</v>
      </c>
      <c r="EH114" s="133">
        <v>5.2140588117149347E-2</v>
      </c>
      <c r="EI114" s="133">
        <v>1.9378920642481975E-2</v>
      </c>
      <c r="EJ114" s="133">
        <v>0.10536965091728116</v>
      </c>
      <c r="EK114" s="133">
        <f t="shared" si="49"/>
        <v>0.12474857155976314</v>
      </c>
      <c r="EL114" s="139">
        <v>0.1178366434127139</v>
      </c>
      <c r="EM114" s="140">
        <v>3.3659547915326257E-2</v>
      </c>
      <c r="EN114" s="140">
        <v>8.4177095497387652E-2</v>
      </c>
      <c r="EO114" s="140">
        <v>2.2161624860018492E-2</v>
      </c>
      <c r="EP114" s="140">
        <v>1.7318450135216379E-2</v>
      </c>
      <c r="EQ114" s="140">
        <v>3.977423504508284E-3</v>
      </c>
      <c r="ER114" s="140">
        <v>7.4379144486153237E-2</v>
      </c>
      <c r="ES114" s="141">
        <f t="shared" si="50"/>
        <v>7.8356567990661527E-2</v>
      </c>
      <c r="ET114" s="139">
        <v>4.3739064463111058E-2</v>
      </c>
      <c r="EU114" s="140">
        <v>5.8776154253477146E-3</v>
      </c>
      <c r="EV114" s="140">
        <v>3.7861449037763346E-2</v>
      </c>
      <c r="EW114" s="140">
        <v>4.2985486797988415E-3</v>
      </c>
      <c r="EX114" s="140">
        <v>2.3280793177520073E-3</v>
      </c>
      <c r="EY114" s="140">
        <v>6.9186134629716401E-4</v>
      </c>
      <c r="EZ114" s="140">
        <v>3.6420575027991925E-2</v>
      </c>
      <c r="FA114" s="141">
        <f t="shared" si="51"/>
        <v>3.7112436374289091E-2</v>
      </c>
      <c r="FB114" s="139">
        <v>7.4097581207752228E-2</v>
      </c>
      <c r="FC114" s="140">
        <v>2.7781931683421135E-2</v>
      </c>
      <c r="FD114" s="140">
        <v>4.6315647661685944E-2</v>
      </c>
      <c r="FE114" s="140">
        <v>1.786307618021965E-2</v>
      </c>
      <c r="FF114" s="140">
        <v>1.4990370720624924E-2</v>
      </c>
      <c r="FG114" s="140">
        <v>3.2855621539056301E-3</v>
      </c>
      <c r="FH114" s="140">
        <v>3.7958569824695587E-2</v>
      </c>
      <c r="FI114" s="141">
        <f t="shared" si="52"/>
        <v>4.1244131978601217E-2</v>
      </c>
      <c r="FK114" s="32">
        <v>2002</v>
      </c>
      <c r="FL114" s="122">
        <v>0.22106121911938365</v>
      </c>
      <c r="FM114" s="117">
        <v>0.19543865918243747</v>
      </c>
      <c r="FN114" s="117">
        <v>2.5622559936946197E-2</v>
      </c>
      <c r="FO114" s="122">
        <v>0.44277507447368269</v>
      </c>
      <c r="FP114" s="117">
        <v>0.37683241424685393</v>
      </c>
      <c r="FQ114" s="123">
        <v>6.5942660226828764E-2</v>
      </c>
      <c r="FR114" s="117">
        <v>0.33616375436024226</v>
      </c>
      <c r="FS114" s="117">
        <v>0.19302598576308638</v>
      </c>
      <c r="FT114" s="117">
        <v>0.14313776859715596</v>
      </c>
      <c r="FU114" s="122">
        <v>0.1178366434127139</v>
      </c>
      <c r="FV114" s="117">
        <v>3.3659547915326257E-2</v>
      </c>
      <c r="FW114" s="123">
        <v>8.4177095497387652E-2</v>
      </c>
      <c r="FX114" s="117">
        <v>4.3739064463111058E-2</v>
      </c>
      <c r="FY114" s="117">
        <v>5.8776154253477146E-3</v>
      </c>
      <c r="FZ114" s="123">
        <v>3.7861449037763346E-2</v>
      </c>
      <c r="GA114" s="117"/>
      <c r="GB114" s="117"/>
      <c r="GC114" s="199">
        <v>1.6928261518478394</v>
      </c>
      <c r="GD114" s="194">
        <v>1.314717173576355</v>
      </c>
      <c r="GE114" s="194">
        <v>1.5963102579116821</v>
      </c>
      <c r="GF114" s="194">
        <v>1.719656229019165</v>
      </c>
      <c r="GG114" s="194">
        <v>1.9022378921508789</v>
      </c>
      <c r="GH114" s="194">
        <v>1.9518712759017944</v>
      </c>
      <c r="GI114" s="194">
        <v>1.7854162454605103</v>
      </c>
      <c r="GJ114" s="200">
        <v>1.5717463493347168</v>
      </c>
      <c r="GK114" s="38">
        <v>2002</v>
      </c>
      <c r="GL114" s="211">
        <f t="shared" si="45"/>
        <v>0.60706940293312073</v>
      </c>
      <c r="GM114" s="120">
        <v>0.39293059706687927</v>
      </c>
      <c r="GN114" s="120">
        <v>0.25532490015029907</v>
      </c>
      <c r="GO114" s="120">
        <v>0.12901550531387329</v>
      </c>
      <c r="GP114" s="121">
        <v>9.6578158438205719E-2</v>
      </c>
      <c r="GQ114" s="74"/>
      <c r="GR114" s="74"/>
      <c r="GS114" s="74"/>
      <c r="GT114" s="74"/>
      <c r="GU114" s="74"/>
      <c r="GZ114" s="74"/>
      <c r="HA114" s="74"/>
      <c r="HB114" s="74"/>
      <c r="HC114" s="74"/>
      <c r="HH114" s="193">
        <v>0.73771795630454995</v>
      </c>
      <c r="HI114" s="194">
        <v>0.50367968736822744</v>
      </c>
      <c r="HJ114" s="224">
        <f t="shared" si="46"/>
        <v>0.37157354959740341</v>
      </c>
      <c r="HK114" s="195">
        <v>0.88525401055812802</v>
      </c>
      <c r="IE114" s="73">
        <v>0.20736267169994685</v>
      </c>
      <c r="IF114" s="74">
        <v>0.48405951227247501</v>
      </c>
      <c r="IG114" s="74">
        <v>0.30857786536216736</v>
      </c>
      <c r="IH114" s="74">
        <v>9.0558484196662903E-2</v>
      </c>
      <c r="II114" s="75">
        <v>6.4965039491653442E-2</v>
      </c>
      <c r="IJ114" s="73">
        <v>0.22446384257606111</v>
      </c>
      <c r="IK114" s="74">
        <v>0.42674500721084202</v>
      </c>
      <c r="IL114" s="74">
        <v>0.34879118204116821</v>
      </c>
      <c r="IM114" s="74">
        <v>0.12759342789649963</v>
      </c>
      <c r="IN114" s="74">
        <v>9.5069468021392822E-2</v>
      </c>
      <c r="IO114" s="75">
        <v>4.6922221779823303E-2</v>
      </c>
      <c r="IP114" s="73">
        <v>0.25016700826066002</v>
      </c>
      <c r="IQ114" s="74">
        <v>0.42920564707557701</v>
      </c>
      <c r="IR114" s="74">
        <v>0.320627361536026</v>
      </c>
      <c r="IS114" s="74">
        <v>0.11542706936597824</v>
      </c>
      <c r="IT114" s="74">
        <v>8.5838772356510162E-2</v>
      </c>
      <c r="IU114" s="75">
        <v>4.4268842786550522E-2</v>
      </c>
      <c r="IW114">
        <v>2006</v>
      </c>
      <c r="IX114" s="63">
        <v>0.69622623920440674</v>
      </c>
      <c r="IY114" s="63">
        <v>0.56450279355038036</v>
      </c>
      <c r="IZ114" s="14">
        <v>0.33721807599067688</v>
      </c>
      <c r="JA114" s="13">
        <v>0.27056530117988586</v>
      </c>
      <c r="JB114" s="13">
        <v>0.36177122592926025</v>
      </c>
      <c r="JC114" s="13">
        <v>0.24142559203055136</v>
      </c>
      <c r="JD114" s="13">
        <v>0.1186574250459671</v>
      </c>
      <c r="JE114" s="13">
        <v>6.0282573103904724E-2</v>
      </c>
    </row>
    <row r="115" spans="1:265">
      <c r="A115" s="4">
        <v>2003</v>
      </c>
      <c r="B115" s="5">
        <v>1193.1408638491109</v>
      </c>
      <c r="C115" s="5">
        <v>270.99386624911102</v>
      </c>
      <c r="D115" s="57">
        <f t="shared" si="11"/>
        <v>0.22712646466141145</v>
      </c>
      <c r="E115" s="12">
        <v>9.1480451030793095E-2</v>
      </c>
      <c r="F115" s="12">
        <v>2.0888146344417702E-2</v>
      </c>
      <c r="G115" s="12">
        <v>3.1039329049591072E-2</v>
      </c>
      <c r="H115" s="12">
        <v>8.3718538236609616E-2</v>
      </c>
      <c r="I115" s="12">
        <v>3.0090663297020693E-2</v>
      </c>
      <c r="J115" s="57">
        <v>5.3627874939588926E-2</v>
      </c>
      <c r="K115" s="58">
        <f t="shared" si="12"/>
        <v>0</v>
      </c>
      <c r="L115">
        <v>2003</v>
      </c>
      <c r="M115" s="55">
        <v>830.80568416165363</v>
      </c>
      <c r="N115" s="55">
        <v>224.97140000000002</v>
      </c>
      <c r="O115" s="55">
        <v>83.14718416165357</v>
      </c>
      <c r="P115" s="1">
        <v>469.51339999999999</v>
      </c>
      <c r="Q115" s="14">
        <f t="shared" ref="Q115:Q124" si="53">O115/(M115-N115)</f>
        <v>0.13724410508842641</v>
      </c>
      <c r="R115" s="53">
        <v>5.0999999999999997E-2</v>
      </c>
      <c r="S115" s="1">
        <f t="shared" si="21"/>
        <v>494.74541622760802</v>
      </c>
      <c r="T115" s="1">
        <f t="shared" si="15"/>
        <v>25.232016227608007</v>
      </c>
      <c r="U115" s="1">
        <f t="shared" si="22"/>
        <v>494.74541622760802</v>
      </c>
      <c r="V115" s="56">
        <f t="shared" si="23"/>
        <v>0.595500759876052</v>
      </c>
      <c r="W115" s="18">
        <f t="shared" si="16"/>
        <v>0.10008018210125202</v>
      </c>
      <c r="X115" s="18">
        <f t="shared" si="17"/>
        <v>0.2707870255209115</v>
      </c>
      <c r="Y115" s="54">
        <f t="shared" si="24"/>
        <v>3.3632032501784481E-2</v>
      </c>
      <c r="Z115" s="13">
        <f t="shared" si="18"/>
        <v>1</v>
      </c>
      <c r="AA115" s="4">
        <v>2003</v>
      </c>
      <c r="AB115" s="13">
        <v>0.1857510507106781</v>
      </c>
      <c r="AC115" s="13">
        <v>0.48852366209030151</v>
      </c>
      <c r="AD115" s="13">
        <v>0.32572528719902039</v>
      </c>
      <c r="AE115" s="13">
        <v>8.6463309824466705E-2</v>
      </c>
      <c r="AF115" s="23">
        <v>0.20010356605052948</v>
      </c>
      <c r="AG115" s="23">
        <v>0.46903744339942932</v>
      </c>
      <c r="AH115" s="23">
        <v>0.33085894584655762</v>
      </c>
      <c r="AI115" s="23">
        <v>8.593430370092392E-2</v>
      </c>
      <c r="AJ115" s="23">
        <v>0.18687313795089722</v>
      </c>
      <c r="AK115" s="23">
        <v>0.45392408967018127</v>
      </c>
      <c r="AL115" s="23">
        <v>0.3592028021812439</v>
      </c>
      <c r="AM115" s="23">
        <v>0.12452369183301926</v>
      </c>
      <c r="AN115" s="23">
        <v>4.525301605463028E-2</v>
      </c>
      <c r="AO115" s="13">
        <v>0.21966078877449036</v>
      </c>
      <c r="AP115" s="13">
        <v>0.44430023431777954</v>
      </c>
      <c r="AQ115" s="13">
        <v>0.3360389769077301</v>
      </c>
      <c r="AR115" s="13">
        <v>0.11723608523607254</v>
      </c>
      <c r="AS115" s="13">
        <f t="shared" si="13"/>
        <v>0.21880289167165756</v>
      </c>
      <c r="AT115" s="13">
        <v>4.3447017669677734E-2</v>
      </c>
      <c r="AU115" s="215">
        <v>34142.482831132023</v>
      </c>
      <c r="AV115" s="171">
        <v>0.13299131393432598</v>
      </c>
      <c r="AW115" s="171">
        <v>0.43011575937271102</v>
      </c>
      <c r="AX115" s="171">
        <v>0.43689292669296292</v>
      </c>
      <c r="AY115" s="171">
        <v>0.17163734138011899</v>
      </c>
      <c r="AZ115" s="171">
        <f t="shared" si="43"/>
        <v>0.26525558531284393</v>
      </c>
      <c r="BA115" s="216">
        <v>59693.756731316462</v>
      </c>
      <c r="BB115" s="215">
        <f>DataFigures!BA115*$BF$26</f>
        <v>48880.352086951949</v>
      </c>
      <c r="BC115" s="171">
        <f t="shared" si="44"/>
        <v>0.69849093497519976</v>
      </c>
      <c r="BD115" s="115"/>
      <c r="BI115" s="74"/>
      <c r="BJ115" s="4">
        <v>2003</v>
      </c>
      <c r="BK115" s="36">
        <v>3.8485651020891964E-4</v>
      </c>
      <c r="BL115" s="36">
        <v>4.4604666531085968E-2</v>
      </c>
      <c r="BM115" s="36">
        <v>0.26598489284515381</v>
      </c>
      <c r="BN115" s="36">
        <v>0.68941044807434082</v>
      </c>
      <c r="BO115" s="36">
        <v>0.38170543313026428</v>
      </c>
      <c r="BP115" s="36">
        <v>0.16887842118740082</v>
      </c>
      <c r="BQ115" s="36">
        <v>6.4998574554920197E-2</v>
      </c>
      <c r="BR115" s="36">
        <v>2.2748468443751335E-2</v>
      </c>
      <c r="BS115" s="37">
        <f t="shared" si="25"/>
        <v>0.30770501494407654</v>
      </c>
      <c r="BT115" s="41">
        <v>3.3003818243741989E-3</v>
      </c>
      <c r="BU115" s="41">
        <v>0.24007949233055115</v>
      </c>
      <c r="BV115" s="41">
        <v>0.49066933989524841</v>
      </c>
      <c r="BW115" s="41">
        <v>0.26925119757652283</v>
      </c>
      <c r="BX115" s="41">
        <v>5.7765886187553406E-2</v>
      </c>
      <c r="BY115" s="41">
        <v>1.3418504036962986E-2</v>
      </c>
      <c r="BZ115" s="36">
        <f t="shared" si="27"/>
        <v>0.21148531138896942</v>
      </c>
      <c r="CA115" s="41">
        <v>0</v>
      </c>
      <c r="CB115" s="36">
        <v>0.1895899623632431</v>
      </c>
      <c r="CC115" s="36">
        <v>0.50387918949127197</v>
      </c>
      <c r="CD115" s="36">
        <v>0.30653080344200134</v>
      </c>
      <c r="CE115" s="36">
        <v>7.1619950234889984E-2</v>
      </c>
      <c r="CF115" s="36">
        <v>1.7355762422084808E-2</v>
      </c>
      <c r="CG115" s="37">
        <f t="shared" si="28"/>
        <v>0.23491085320711136</v>
      </c>
      <c r="CH115" s="36"/>
      <c r="DF115" s="139">
        <v>0.21783275785219675</v>
      </c>
      <c r="DG115" s="140">
        <v>0.19213685620331777</v>
      </c>
      <c r="DH115" s="140">
        <v>2.5695901648878985E-2</v>
      </c>
      <c r="DI115" s="140">
        <v>0.1888359694276005</v>
      </c>
      <c r="DJ115" s="140">
        <v>5.5078062214022495E-3</v>
      </c>
      <c r="DK115" s="140">
        <v>1.5382926403259011E-2</v>
      </c>
      <c r="DL115" s="140">
        <v>8.1060559065002612E-3</v>
      </c>
      <c r="DM115" s="141">
        <f t="shared" si="47"/>
        <v>2.3488982309759272E-2</v>
      </c>
      <c r="DN115" s="133">
        <v>0.44434655464380712</v>
      </c>
      <c r="DO115" s="133">
        <v>0.3784396111295818</v>
      </c>
      <c r="DP115" s="133">
        <v>6.5906943514225352E-2</v>
      </c>
      <c r="DQ115" s="133">
        <v>0.36801108717918396</v>
      </c>
      <c r="DR115" s="133">
        <v>1.7115254995349168E-2</v>
      </c>
      <c r="DS115" s="133">
        <v>3.2465818003150237E-2</v>
      </c>
      <c r="DT115" s="133">
        <v>2.6754398127711399E-2</v>
      </c>
      <c r="DU115" s="133">
        <f t="shared" si="48"/>
        <v>5.9220216130861633E-2</v>
      </c>
      <c r="DV115" s="145">
        <f t="shared" si="31"/>
        <v>0.45711167210690457</v>
      </c>
      <c r="DW115" s="146">
        <f t="shared" si="32"/>
        <v>0.22778165654189181</v>
      </c>
      <c r="DX115" s="146">
        <f t="shared" si="33"/>
        <v>0.22933001556501278</v>
      </c>
      <c r="DY115" s="146">
        <f t="shared" si="34"/>
        <v>0.18417237978428602</v>
      </c>
      <c r="DZ115" s="146">
        <f t="shared" si="35"/>
        <v>6.7386759174007216E-2</v>
      </c>
      <c r="EA115" s="146">
        <f t="shared" si="36"/>
        <v>2.4413384955322345E-2</v>
      </c>
      <c r="EB115" s="146">
        <f t="shared" si="37"/>
        <v>0.18113914227932787</v>
      </c>
      <c r="EC115" s="147">
        <f t="shared" si="38"/>
        <v>0.20555252723465023</v>
      </c>
      <c r="ED115" s="133">
        <v>0.33782071705237726</v>
      </c>
      <c r="EE115" s="133">
        <v>0.19416572882233626</v>
      </c>
      <c r="EF115" s="133">
        <v>0.14365498823004103</v>
      </c>
      <c r="EG115" s="133">
        <v>0.16194634279236197</v>
      </c>
      <c r="EH115" s="133">
        <v>5.0139965428727694E-2</v>
      </c>
      <c r="EI115" s="133">
        <v>2.0246414669304616E-2</v>
      </c>
      <c r="EJ115" s="133">
        <v>0.10548798869735519</v>
      </c>
      <c r="EK115" s="133">
        <f t="shared" si="49"/>
        <v>0.12573440336665981</v>
      </c>
      <c r="EL115" s="139">
        <v>0.1192909550545273</v>
      </c>
      <c r="EM115" s="140">
        <v>3.3615927719555544E-2</v>
      </c>
      <c r="EN115" s="140">
        <v>8.5675027334971759E-2</v>
      </c>
      <c r="EO115" s="140">
        <v>2.2226036991924047E-2</v>
      </c>
      <c r="EP115" s="140">
        <v>1.7246793745279515E-2</v>
      </c>
      <c r="EQ115" s="140">
        <v>4.1669702860177276E-3</v>
      </c>
      <c r="ER115" s="140">
        <v>7.5651153581972691E-2</v>
      </c>
      <c r="ES115" s="141">
        <f t="shared" si="50"/>
        <v>7.981812386799042E-2</v>
      </c>
      <c r="ET115" s="139">
        <v>4.442452904608625E-2</v>
      </c>
      <c r="EU115" s="140">
        <v>5.6914258496788732E-3</v>
      </c>
      <c r="EV115" s="140">
        <v>3.8733103196407374E-2</v>
      </c>
      <c r="EW115" s="140">
        <v>4.1684531606733799E-3</v>
      </c>
      <c r="EX115" s="140">
        <v>2.2531543243185749E-3</v>
      </c>
      <c r="EY115" s="140">
        <v>7.1516559293988797E-4</v>
      </c>
      <c r="EZ115" s="140">
        <v>3.7287756137004323E-2</v>
      </c>
      <c r="FA115" s="141">
        <f t="shared" si="51"/>
        <v>3.8002921729944211E-2</v>
      </c>
      <c r="FB115" s="139">
        <v>7.4866428971290588E-2</v>
      </c>
      <c r="FC115" s="140">
        <v>2.7924502268433571E-2</v>
      </c>
      <c r="FD115" s="140">
        <v>4.6941924840211868E-2</v>
      </c>
      <c r="FE115" s="140">
        <v>1.8057584762573242E-2</v>
      </c>
      <c r="FF115" s="140">
        <v>1.4993639662861824E-2</v>
      </c>
      <c r="FG115" s="140">
        <v>3.4518046304583549E-3</v>
      </c>
      <c r="FH115" s="140">
        <v>3.8363397121429443E-2</v>
      </c>
      <c r="FI115" s="141">
        <f t="shared" si="52"/>
        <v>4.1815201751887798E-2</v>
      </c>
      <c r="FK115" s="32">
        <v>2003</v>
      </c>
      <c r="FL115" s="122">
        <v>0.21783275785219675</v>
      </c>
      <c r="FM115" s="117">
        <v>0.19213685620331777</v>
      </c>
      <c r="FN115" s="117">
        <v>2.5695901648878985E-2</v>
      </c>
      <c r="FO115" s="122">
        <v>0.44434655464380712</v>
      </c>
      <c r="FP115" s="117">
        <v>0.3784396111295818</v>
      </c>
      <c r="FQ115" s="123">
        <v>6.5906943514225352E-2</v>
      </c>
      <c r="FR115" s="117">
        <v>0.33782071705237726</v>
      </c>
      <c r="FS115" s="117">
        <v>0.19416572882233626</v>
      </c>
      <c r="FT115" s="117">
        <v>0.14365498823004103</v>
      </c>
      <c r="FU115" s="122">
        <v>0.1192909550545273</v>
      </c>
      <c r="FV115" s="117">
        <v>3.3615927719555544E-2</v>
      </c>
      <c r="FW115" s="123">
        <v>8.5675027334971759E-2</v>
      </c>
      <c r="FX115" s="117">
        <v>4.442452904608625E-2</v>
      </c>
      <c r="FY115" s="117">
        <v>5.6914258496788732E-3</v>
      </c>
      <c r="FZ115" s="123">
        <v>3.8733103196407374E-2</v>
      </c>
      <c r="GA115" s="117"/>
      <c r="GB115" s="117"/>
      <c r="GC115" s="199">
        <v>1.677245020866394</v>
      </c>
      <c r="GD115" s="194">
        <v>1.3139595985412598</v>
      </c>
      <c r="GE115" s="194">
        <v>1.574671745300293</v>
      </c>
      <c r="GF115" s="194">
        <v>1.721692681312561</v>
      </c>
      <c r="GG115" s="194">
        <v>1.833488941192627</v>
      </c>
      <c r="GH115" s="194">
        <v>1.9272441864013672</v>
      </c>
      <c r="GI115" s="194">
        <v>1.8076602220535278</v>
      </c>
      <c r="GJ115" s="200">
        <v>1.6641941070556641</v>
      </c>
      <c r="GK115" s="38">
        <v>2003</v>
      </c>
      <c r="GL115" s="211">
        <f t="shared" si="45"/>
        <v>0.60306882858276367</v>
      </c>
      <c r="GM115" s="120">
        <v>0.39693117141723633</v>
      </c>
      <c r="GN115" s="120">
        <v>0.26611128449440002</v>
      </c>
      <c r="GO115" s="120">
        <v>0.12699975073337555</v>
      </c>
      <c r="GP115" s="121">
        <v>9.4920121133327484E-2</v>
      </c>
      <c r="GQ115" s="74"/>
      <c r="GR115" s="74"/>
      <c r="GS115" s="74"/>
      <c r="GT115" s="74"/>
      <c r="GU115" s="74"/>
      <c r="GZ115" s="74"/>
      <c r="HA115" s="74"/>
      <c r="HB115" s="74"/>
      <c r="HC115" s="74"/>
      <c r="HH115" s="193">
        <v>0.74309381842613198</v>
      </c>
      <c r="HI115" s="194">
        <v>0.49424257495675344</v>
      </c>
      <c r="HJ115" s="224">
        <f t="shared" si="46"/>
        <v>0.36726860225337765</v>
      </c>
      <c r="HK115" s="195">
        <v>0.87273366749286696</v>
      </c>
      <c r="IE115" s="73">
        <v>0.20065441296731884</v>
      </c>
      <c r="IF115" s="74">
        <v>0.49266089869889201</v>
      </c>
      <c r="IG115" s="74">
        <v>0.3066847026348114</v>
      </c>
      <c r="IH115" s="74">
        <v>8.7578527629375458E-2</v>
      </c>
      <c r="II115" s="75">
        <v>6.2393128871917725E-2</v>
      </c>
      <c r="IJ115" s="73">
        <v>0.2223618308858174</v>
      </c>
      <c r="IK115" s="74">
        <v>0.42702090173777901</v>
      </c>
      <c r="IL115" s="74">
        <v>0.35061725974082947</v>
      </c>
      <c r="IM115" s="74">
        <v>0.12906163930892944</v>
      </c>
      <c r="IN115" s="74">
        <v>9.6613302826881409E-2</v>
      </c>
      <c r="IO115" s="75">
        <v>4.8112485557794571E-2</v>
      </c>
      <c r="IP115" s="73">
        <v>0.24771625744865788</v>
      </c>
      <c r="IQ115" s="74">
        <v>0.429633808461718</v>
      </c>
      <c r="IR115" s="74">
        <v>0.32264995574951172</v>
      </c>
      <c r="IS115" s="74">
        <v>0.11788561195135117</v>
      </c>
      <c r="IT115" s="74">
        <v>8.7583728134632111E-2</v>
      </c>
      <c r="IU115" s="75">
        <v>4.4823702424764633E-2</v>
      </c>
      <c r="IW115">
        <v>2007</v>
      </c>
      <c r="IX115" s="63">
        <v>0.71086466312408447</v>
      </c>
      <c r="IY115" s="63">
        <v>0.56943159592161963</v>
      </c>
      <c r="IZ115" s="14">
        <v>0.34601250290870667</v>
      </c>
      <c r="JA115" s="13">
        <v>0.2710917592048645</v>
      </c>
      <c r="JB115" s="13">
        <v>0.36945667862892151</v>
      </c>
      <c r="JC115" s="13">
        <v>0.24064638473071903</v>
      </c>
      <c r="JD115" s="13">
        <v>0.12565077841281891</v>
      </c>
      <c r="JE115" s="13">
        <v>6.140720471739769E-2</v>
      </c>
    </row>
    <row r="116" spans="1:265">
      <c r="A116" s="4">
        <v>2004</v>
      </c>
      <c r="B116" s="5">
        <v>1242.0729413893612</v>
      </c>
      <c r="C116" s="5">
        <v>287.52071638936138</v>
      </c>
      <c r="D116" s="57">
        <f t="shared" si="11"/>
        <v>0.23148456649232349</v>
      </c>
      <c r="E116" s="12">
        <v>9.2677111748519878E-2</v>
      </c>
      <c r="F116" s="12">
        <v>2.3548292440056035E-2</v>
      </c>
      <c r="G116" s="12">
        <v>2.9683893214616251E-2</v>
      </c>
      <c r="H116" s="12">
        <v>8.557538987376237E-2</v>
      </c>
      <c r="I116" s="12">
        <v>3.2076538077895893E-2</v>
      </c>
      <c r="J116" s="57">
        <v>5.3498851795866477E-2</v>
      </c>
      <c r="K116" s="58">
        <f t="shared" si="12"/>
        <v>-1.2078463101916626E-7</v>
      </c>
      <c r="L116">
        <v>2004</v>
      </c>
      <c r="M116" s="55">
        <v>859.49193844353522</v>
      </c>
      <c r="N116" s="55">
        <v>231.72660000000002</v>
      </c>
      <c r="O116" s="55">
        <v>86.35943844353514</v>
      </c>
      <c r="P116" s="1">
        <v>482.93389999999999</v>
      </c>
      <c r="Q116" s="14">
        <f t="shared" si="53"/>
        <v>0.13756643311599911</v>
      </c>
      <c r="R116" s="53">
        <v>5.0999999999999997E-2</v>
      </c>
      <c r="S116" s="1">
        <f t="shared" si="21"/>
        <v>508.88714436248682</v>
      </c>
      <c r="T116" s="1">
        <f t="shared" si="15"/>
        <v>25.953244362486828</v>
      </c>
      <c r="U116" s="1">
        <f t="shared" si="22"/>
        <v>508.88714436248682</v>
      </c>
      <c r="V116" s="56">
        <f t="shared" si="23"/>
        <v>0.59207901971022203</v>
      </c>
      <c r="W116" s="18">
        <f t="shared" si="16"/>
        <v>0.10047731058411616</v>
      </c>
      <c r="X116" s="18">
        <f t="shared" si="17"/>
        <v>0.26960881147953131</v>
      </c>
      <c r="Y116" s="54">
        <f t="shared" si="24"/>
        <v>3.783485822613053E-2</v>
      </c>
      <c r="Z116" s="13">
        <f t="shared" si="18"/>
        <v>1</v>
      </c>
      <c r="AA116" s="4">
        <v>2004</v>
      </c>
      <c r="AB116" s="13">
        <v>0.18795017898082733</v>
      </c>
      <c r="AC116" s="13">
        <v>0.48635971546173096</v>
      </c>
      <c r="AD116" s="13">
        <v>0.32569009065628052</v>
      </c>
      <c r="AE116" s="13">
        <v>8.745332807302475E-2</v>
      </c>
      <c r="AF116" s="23">
        <v>0.1992289274930954</v>
      </c>
      <c r="AG116" s="23">
        <v>0.4684312641620636</v>
      </c>
      <c r="AH116" s="23">
        <v>0.3323398232460022</v>
      </c>
      <c r="AI116" s="23">
        <v>8.7568357586860657E-2</v>
      </c>
      <c r="AJ116" s="23">
        <v>0.18839536607265472</v>
      </c>
      <c r="AK116" s="23">
        <v>0.4503309428691864</v>
      </c>
      <c r="AL116" s="23">
        <v>0.36127367615699768</v>
      </c>
      <c r="AM116" s="23">
        <v>0.12728472054004669</v>
      </c>
      <c r="AN116" s="23">
        <v>4.6473260968923569E-2</v>
      </c>
      <c r="AO116" s="13">
        <v>0.21817569434642792</v>
      </c>
      <c r="AP116" s="13">
        <v>0.44274455308914185</v>
      </c>
      <c r="AQ116" s="13">
        <v>0.33907976746559143</v>
      </c>
      <c r="AR116" s="13">
        <v>0.1218663677573204</v>
      </c>
      <c r="AS116" s="13">
        <f t="shared" si="13"/>
        <v>0.21721339970827103</v>
      </c>
      <c r="AT116" s="13">
        <v>4.670415073633194E-2</v>
      </c>
      <c r="AU116" s="215">
        <v>34870.058630348118</v>
      </c>
      <c r="AV116" s="171">
        <v>0.12980908155441295</v>
      </c>
      <c r="AW116" s="171">
        <v>0.423151195049286</v>
      </c>
      <c r="AX116" s="171">
        <v>0.44703972339630094</v>
      </c>
      <c r="AY116" s="171">
        <v>0.18229000270366699</v>
      </c>
      <c r="AZ116" s="171">
        <f t="shared" si="43"/>
        <v>0.26474972069263392</v>
      </c>
      <c r="BA116" s="216">
        <v>61362.994276042919</v>
      </c>
      <c r="BB116" s="215">
        <f>DataFigures!BA116*$BF$26</f>
        <v>50247.210588926297</v>
      </c>
      <c r="BC116" s="171">
        <f t="shared" si="44"/>
        <v>0.69397003777226463</v>
      </c>
      <c r="BD116" s="115"/>
      <c r="BI116" s="74"/>
      <c r="BJ116" s="4">
        <v>2004</v>
      </c>
      <c r="BK116" s="36">
        <v>3.7698491360060871E-4</v>
      </c>
      <c r="BL116" s="36">
        <v>4.5010063797235489E-2</v>
      </c>
      <c r="BM116" s="36">
        <v>0.26252487301826477</v>
      </c>
      <c r="BN116" s="36">
        <v>0.69246506690979004</v>
      </c>
      <c r="BO116" s="36">
        <v>0.38766205310821533</v>
      </c>
      <c r="BP116" s="36">
        <v>0.17062893509864807</v>
      </c>
      <c r="BQ116" s="36">
        <v>6.5156362950801849E-2</v>
      </c>
      <c r="BR116" s="36">
        <v>2.254529669880867E-2</v>
      </c>
      <c r="BS116" s="37">
        <f t="shared" si="25"/>
        <v>0.30480301380157471</v>
      </c>
      <c r="BT116" s="41">
        <v>3.3743351232260466E-3</v>
      </c>
      <c r="BU116" s="41">
        <v>0.24104923009872437</v>
      </c>
      <c r="BV116" s="41">
        <v>0.4895750880241394</v>
      </c>
      <c r="BW116" s="41">
        <v>0.26937565207481384</v>
      </c>
      <c r="BX116" s="41">
        <v>5.8603335171937943E-2</v>
      </c>
      <c r="BY116" s="41">
        <v>1.4008764177560806E-2</v>
      </c>
      <c r="BZ116" s="36">
        <f t="shared" si="27"/>
        <v>0.2107723169028759</v>
      </c>
      <c r="CA116" s="41">
        <v>0</v>
      </c>
      <c r="CB116" s="36">
        <v>0.192037433385849</v>
      </c>
      <c r="CC116" s="36">
        <v>0.50213897228240967</v>
      </c>
      <c r="CD116" s="36">
        <v>0.30582359433174133</v>
      </c>
      <c r="CE116" s="36">
        <v>7.2289429605007172E-2</v>
      </c>
      <c r="CF116" s="36">
        <v>1.7934055998921394E-2</v>
      </c>
      <c r="CG116" s="37">
        <f t="shared" si="28"/>
        <v>0.23353416472673416</v>
      </c>
      <c r="CH116" s="36"/>
      <c r="DF116" s="139">
        <v>0.21807946626233149</v>
      </c>
      <c r="DG116" s="140">
        <v>0.19208570605453645</v>
      </c>
      <c r="DH116" s="140">
        <v>2.5993760207795036E-2</v>
      </c>
      <c r="DI116" s="140">
        <v>0.18891446851193905</v>
      </c>
      <c r="DJ116" s="140">
        <v>5.3258740074008867E-3</v>
      </c>
      <c r="DK116" s="140">
        <v>1.563297631707852E-2</v>
      </c>
      <c r="DL116" s="140">
        <v>8.2061458060092209E-3</v>
      </c>
      <c r="DM116" s="141">
        <f t="shared" si="47"/>
        <v>2.3839122123087739E-2</v>
      </c>
      <c r="DN116" s="133">
        <v>0.44140105973124755</v>
      </c>
      <c r="DO116" s="133">
        <v>0.37594644844102143</v>
      </c>
      <c r="DP116" s="133">
        <v>6.5454611290226103E-2</v>
      </c>
      <c r="DQ116" s="133">
        <v>0.36586525291204453</v>
      </c>
      <c r="DR116" s="133">
        <v>1.6640175636376677E-2</v>
      </c>
      <c r="DS116" s="133">
        <v>3.2227716034527745E-2</v>
      </c>
      <c r="DT116" s="133">
        <v>2.666790833658407E-2</v>
      </c>
      <c r="DU116" s="133">
        <f t="shared" si="48"/>
        <v>5.8895624371111815E-2</v>
      </c>
      <c r="DV116" s="145">
        <f t="shared" si="31"/>
        <v>0.46278789668160708</v>
      </c>
      <c r="DW116" s="146">
        <f t="shared" si="32"/>
        <v>0.22711301788169819</v>
      </c>
      <c r="DX116" s="146">
        <f t="shared" si="33"/>
        <v>0.23567487879990892</v>
      </c>
      <c r="DY116" s="146">
        <f t="shared" si="34"/>
        <v>0.18380419909954071</v>
      </c>
      <c r="DZ116" s="146">
        <f t="shared" si="35"/>
        <v>6.7053604745933179E-2</v>
      </c>
      <c r="EA116" s="146">
        <f t="shared" si="36"/>
        <v>2.3956396629564912E-2</v>
      </c>
      <c r="EB116" s="146">
        <f t="shared" si="37"/>
        <v>0.18797370420961068</v>
      </c>
      <c r="EC116" s="147">
        <f t="shared" si="38"/>
        <v>0.2119301008391756</v>
      </c>
      <c r="ED116" s="133">
        <v>0.34051945461592831</v>
      </c>
      <c r="EE116" s="133">
        <v>0.19325501424235048</v>
      </c>
      <c r="EF116" s="133">
        <v>0.14726444037357786</v>
      </c>
      <c r="EG116" s="133">
        <v>0.16133277490735054</v>
      </c>
      <c r="EH116" s="133">
        <v>4.9802159102626406E-2</v>
      </c>
      <c r="EI116" s="133">
        <v>1.9961512307269186E-2</v>
      </c>
      <c r="EJ116" s="133">
        <v>0.10942301642537372</v>
      </c>
      <c r="EK116" s="133">
        <f t="shared" si="49"/>
        <v>0.12938452873264292</v>
      </c>
      <c r="EL116" s="139">
        <v>0.12226844206567877</v>
      </c>
      <c r="EM116" s="140">
        <v>3.3858003639347711E-2</v>
      </c>
      <c r="EN116" s="140">
        <v>8.8410438426331062E-2</v>
      </c>
      <c r="EO116" s="140">
        <v>2.247142419219017E-2</v>
      </c>
      <c r="EP116" s="140">
        <v>1.7251445643306777E-2</v>
      </c>
      <c r="EQ116" s="140">
        <v>3.9948843222957263E-3</v>
      </c>
      <c r="ER116" s="140">
        <v>7.8550687784236961E-2</v>
      </c>
      <c r="ES116" s="141">
        <f t="shared" si="50"/>
        <v>8.2545572106532683E-2</v>
      </c>
      <c r="ET116" s="139">
        <v>4.5620518325146721E-2</v>
      </c>
      <c r="EU116" s="140">
        <v>5.9510867622639104E-3</v>
      </c>
      <c r="EV116" s="140">
        <v>3.9669431562882808E-2</v>
      </c>
      <c r="EW116" s="140">
        <v>4.3492922559380531E-3</v>
      </c>
      <c r="EX116" s="140">
        <v>2.3693042881401771E-3</v>
      </c>
      <c r="EY116" s="140">
        <v>6.9813613438935698E-4</v>
      </c>
      <c r="EZ116" s="140">
        <v>3.8203785500555351E-2</v>
      </c>
      <c r="FA116" s="141">
        <f t="shared" si="51"/>
        <v>3.8901921634944707E-2</v>
      </c>
      <c r="FB116" s="139">
        <v>7.6647922396659851E-2</v>
      </c>
      <c r="FC116" s="140">
        <v>2.7906917035579681E-2</v>
      </c>
      <c r="FD116" s="140">
        <v>4.874100536108017E-2</v>
      </c>
      <c r="FE116" s="140">
        <v>1.8122132867574692E-2</v>
      </c>
      <c r="FF116" s="140">
        <v>1.4882141724228859E-2</v>
      </c>
      <c r="FG116" s="140">
        <v>3.2967482693493366E-3</v>
      </c>
      <c r="FH116" s="140">
        <v>4.03469018638134E-2</v>
      </c>
      <c r="FI116" s="141">
        <f t="shared" si="52"/>
        <v>4.3643650133162737E-2</v>
      </c>
      <c r="FK116" s="32">
        <v>2004</v>
      </c>
      <c r="FL116" s="122">
        <v>0.21807946626233149</v>
      </c>
      <c r="FM116" s="117">
        <v>0.19208570605453645</v>
      </c>
      <c r="FN116" s="117">
        <v>2.5993760207795036E-2</v>
      </c>
      <c r="FO116" s="122">
        <v>0.44140105973124755</v>
      </c>
      <c r="FP116" s="117">
        <v>0.37594644844102143</v>
      </c>
      <c r="FQ116" s="123">
        <v>6.5454611290226103E-2</v>
      </c>
      <c r="FR116" s="117">
        <v>0.34051945461592831</v>
      </c>
      <c r="FS116" s="117">
        <v>0.19325501424235048</v>
      </c>
      <c r="FT116" s="117">
        <v>0.14726444037357786</v>
      </c>
      <c r="FU116" s="122">
        <v>0.12226844206567877</v>
      </c>
      <c r="FV116" s="117">
        <v>3.3858003639347711E-2</v>
      </c>
      <c r="FW116" s="123">
        <v>8.8410438426331062E-2</v>
      </c>
      <c r="FX116" s="117">
        <v>4.5620518325146721E-2</v>
      </c>
      <c r="FY116" s="117">
        <v>5.9510867622639104E-3</v>
      </c>
      <c r="FZ116" s="123">
        <v>3.9669431562882808E-2</v>
      </c>
      <c r="GA116" s="117"/>
      <c r="GB116" s="117"/>
      <c r="GC116" s="199">
        <v>1.651843786239624</v>
      </c>
      <c r="GD116" s="194">
        <v>1.2815678119659424</v>
      </c>
      <c r="GE116" s="194">
        <v>1.5505422353744507</v>
      </c>
      <c r="GF116" s="194">
        <v>1.6807883977890015</v>
      </c>
      <c r="GG116" s="194">
        <v>1.8088253736495972</v>
      </c>
      <c r="GH116" s="194">
        <v>1.8914486169815063</v>
      </c>
      <c r="GI116" s="194">
        <v>1.7581439018249512</v>
      </c>
      <c r="GJ116" s="200">
        <v>1.5831201076507568</v>
      </c>
      <c r="GK116" s="38">
        <v>2004</v>
      </c>
      <c r="GL116" s="211">
        <f t="shared" si="45"/>
        <v>0.60073062777519226</v>
      </c>
      <c r="GM116" s="120">
        <v>0.39926937222480774</v>
      </c>
      <c r="GN116" s="120">
        <v>0.26911234855651855</v>
      </c>
      <c r="GO116" s="120">
        <v>0.13793042302131653</v>
      </c>
      <c r="GP116" s="121">
        <v>0.10539531707763672</v>
      </c>
      <c r="GQ116" s="74"/>
      <c r="GR116" s="74"/>
      <c r="GS116" s="74"/>
      <c r="GT116" s="74"/>
      <c r="GU116" s="74"/>
      <c r="GZ116" s="74"/>
      <c r="HA116" s="74"/>
      <c r="HB116" s="74"/>
      <c r="HC116" s="74"/>
      <c r="HH116" s="193">
        <v>0.73654970526695296</v>
      </c>
      <c r="HI116" s="194">
        <v>0.50408628666692568</v>
      </c>
      <c r="HJ116" s="224">
        <f t="shared" si="46"/>
        <v>0.37128460587363687</v>
      </c>
      <c r="HK116" s="195">
        <v>0.86890766024589494</v>
      </c>
      <c r="IE116" s="73">
        <v>0.20256246857848492</v>
      </c>
      <c r="IF116" s="74">
        <v>0.48794133187205002</v>
      </c>
      <c r="IG116" s="74">
        <v>0.3094961941242218</v>
      </c>
      <c r="IH116" s="74">
        <v>9.2212885618209839E-2</v>
      </c>
      <c r="II116" s="75">
        <v>6.6843338310718536E-2</v>
      </c>
      <c r="IJ116" s="73">
        <v>0.22108055240630289</v>
      </c>
      <c r="IK116" s="74">
        <v>0.42449236771512899</v>
      </c>
      <c r="IL116" s="74">
        <v>0.35442712903022766</v>
      </c>
      <c r="IM116" s="74">
        <v>0.13174062967300415</v>
      </c>
      <c r="IN116" s="74">
        <v>9.8417468369007111E-2</v>
      </c>
      <c r="IO116" s="75">
        <v>4.8623472452163696E-2</v>
      </c>
      <c r="IP116" s="73">
        <v>0.24860528790938671</v>
      </c>
      <c r="IQ116" s="74">
        <v>0.42690582097930901</v>
      </c>
      <c r="IR116" s="74">
        <v>0.32448890805244446</v>
      </c>
      <c r="IS116" s="74">
        <v>0.1206447035074234</v>
      </c>
      <c r="IT116" s="74">
        <v>9.0071834623813629E-2</v>
      </c>
      <c r="IU116" s="75">
        <v>4.645552858710289E-2</v>
      </c>
      <c r="IW116">
        <v>2008</v>
      </c>
      <c r="IX116" s="63">
        <v>0.707591712474823</v>
      </c>
      <c r="IY116" s="63">
        <v>0.5629768751160007</v>
      </c>
      <c r="IZ116" s="14">
        <v>0.34257248044013977</v>
      </c>
      <c r="JA116" s="13">
        <v>0.27079486846923828</v>
      </c>
      <c r="JB116" s="13">
        <v>0.36189845204353333</v>
      </c>
      <c r="JC116" s="13">
        <v>0.2297314334754364</v>
      </c>
      <c r="JD116" s="13">
        <v>0.12024282664060593</v>
      </c>
      <c r="JE116" s="13">
        <v>6.1142269521951675E-2</v>
      </c>
    </row>
    <row r="117" spans="1:265">
      <c r="A117" s="4">
        <v>2005</v>
      </c>
      <c r="B117" s="5">
        <v>1279.6347241289093</v>
      </c>
      <c r="C117" s="5">
        <v>292.79904802890906</v>
      </c>
      <c r="D117" s="57">
        <f t="shared" si="11"/>
        <v>0.22881455348769728</v>
      </c>
      <c r="E117" s="12">
        <v>9.0154176171493905E-2</v>
      </c>
      <c r="F117" s="12">
        <v>2.3561281049654121E-2</v>
      </c>
      <c r="G117" s="12">
        <v>2.9933823881370624E-2</v>
      </c>
      <c r="H117" s="12">
        <v>8.5165215112389156E-2</v>
      </c>
      <c r="I117" s="12">
        <v>3.2485754892512819E-2</v>
      </c>
      <c r="J117" s="57">
        <v>5.2679460219876337E-2</v>
      </c>
      <c r="K117" s="58">
        <f t="shared" si="12"/>
        <v>5.7272789469320351E-8</v>
      </c>
      <c r="L117">
        <v>2005</v>
      </c>
      <c r="M117" s="55">
        <v>890.78263317758331</v>
      </c>
      <c r="N117" s="55">
        <v>239.95970000000005</v>
      </c>
      <c r="O117" s="55">
        <v>90.48273317758327</v>
      </c>
      <c r="P117" s="1">
        <v>496.62310000000002</v>
      </c>
      <c r="Q117" s="14">
        <f t="shared" si="53"/>
        <v>0.13902818810610995</v>
      </c>
      <c r="R117" s="53">
        <v>5.0999999999999997E-2</v>
      </c>
      <c r="S117" s="1">
        <f t="shared" si="21"/>
        <v>523.31201264488936</v>
      </c>
      <c r="T117" s="1">
        <f t="shared" si="15"/>
        <v>26.688912644889356</v>
      </c>
      <c r="U117" s="1">
        <f t="shared" si="22"/>
        <v>523.31201264488936</v>
      </c>
      <c r="V117" s="56">
        <f t="shared" si="23"/>
        <v>0.58747442210243872</v>
      </c>
      <c r="W117" s="18">
        <f t="shared" si="16"/>
        <v>0.10157666955721278</v>
      </c>
      <c r="X117" s="18">
        <f t="shared" si="17"/>
        <v>0.26938075694630492</v>
      </c>
      <c r="Y117" s="54">
        <f t="shared" si="24"/>
        <v>4.1568151394043573E-2</v>
      </c>
      <c r="Z117" s="13">
        <f t="shared" si="18"/>
        <v>1</v>
      </c>
      <c r="AA117" s="4">
        <v>2005</v>
      </c>
      <c r="AB117" s="13">
        <v>0.19098754227161407</v>
      </c>
      <c r="AC117" s="13">
        <v>0.48716539144515991</v>
      </c>
      <c r="AD117" s="13">
        <v>0.32184705138206482</v>
      </c>
      <c r="AE117" s="13">
        <v>8.5332624614238739E-2</v>
      </c>
      <c r="AF117" s="23">
        <v>0.20213145017623901</v>
      </c>
      <c r="AG117" s="23">
        <v>0.46887484192848206</v>
      </c>
      <c r="AH117" s="23">
        <v>0.32899370789527893</v>
      </c>
      <c r="AI117" s="23">
        <v>8.4880664944648743E-2</v>
      </c>
      <c r="AJ117" s="23">
        <v>0.19028908014297485</v>
      </c>
      <c r="AK117" s="23">
        <v>0.45165351033210754</v>
      </c>
      <c r="AL117" s="23">
        <v>0.35805743932723999</v>
      </c>
      <c r="AM117" s="23">
        <v>0.12318229675292969</v>
      </c>
      <c r="AN117" s="23">
        <v>4.3005410581827164E-2</v>
      </c>
      <c r="AO117" s="13">
        <v>0.21926388144493103</v>
      </c>
      <c r="AP117" s="13">
        <v>0.44395363330841064</v>
      </c>
      <c r="AQ117" s="13">
        <v>0.33678248524665833</v>
      </c>
      <c r="AR117" s="13">
        <v>0.1185288205742836</v>
      </c>
      <c r="AS117" s="13">
        <f t="shared" si="13"/>
        <v>0.21825366467237473</v>
      </c>
      <c r="AT117" s="13">
        <v>4.4469024986028671E-2</v>
      </c>
      <c r="AU117" s="215">
        <v>35178.728994466306</v>
      </c>
      <c r="AV117" s="171">
        <v>0.126423239707947</v>
      </c>
      <c r="AW117" s="171">
        <v>0.41546481847762995</v>
      </c>
      <c r="AX117" s="171">
        <v>0.45811194181442294</v>
      </c>
      <c r="AY117" s="171">
        <v>0.19222922623157498</v>
      </c>
      <c r="AZ117" s="171">
        <f t="shared" si="43"/>
        <v>0.26588271558284793</v>
      </c>
      <c r="BA117" s="216">
        <v>62780.738112916173</v>
      </c>
      <c r="BB117" s="215">
        <f>DataFigures!BA117*$BF$26</f>
        <v>51408.132965237637</v>
      </c>
      <c r="BC117" s="171">
        <f t="shared" si="44"/>
        <v>0.68430279345593603</v>
      </c>
      <c r="BD117" s="115"/>
      <c r="BI117" s="74"/>
      <c r="BJ117" s="4">
        <v>2005</v>
      </c>
      <c r="BK117" s="36">
        <v>3.3058130065910518E-4</v>
      </c>
      <c r="BL117" s="36">
        <v>4.4500410556793213E-2</v>
      </c>
      <c r="BM117" s="36">
        <v>0.26409175992012024</v>
      </c>
      <c r="BN117" s="36">
        <v>0.69140779972076416</v>
      </c>
      <c r="BO117" s="36">
        <v>0.37151551246643066</v>
      </c>
      <c r="BP117" s="36">
        <v>0.15619449317455292</v>
      </c>
      <c r="BQ117" s="36">
        <v>5.6983295828104019E-2</v>
      </c>
      <c r="BR117" s="36">
        <v>1.8778815865516663E-2</v>
      </c>
      <c r="BS117" s="37">
        <f t="shared" si="25"/>
        <v>0.3198922872543335</v>
      </c>
      <c r="BT117" s="41">
        <v>3.149732481688261E-3</v>
      </c>
      <c r="BU117" s="41">
        <v>0.24165008962154388</v>
      </c>
      <c r="BV117" s="41">
        <v>0.489225834608078</v>
      </c>
      <c r="BW117" s="41">
        <v>0.26912406086921692</v>
      </c>
      <c r="BX117" s="41">
        <v>5.9119019657373428E-2</v>
      </c>
      <c r="BY117" s="41">
        <v>1.4317800290882587E-2</v>
      </c>
      <c r="BZ117" s="36">
        <f t="shared" si="27"/>
        <v>0.21000504121184349</v>
      </c>
      <c r="CA117" s="41">
        <v>0</v>
      </c>
      <c r="CB117" s="36">
        <v>0.19409443438053131</v>
      </c>
      <c r="CC117" s="36">
        <v>0.50178194046020508</v>
      </c>
      <c r="CD117" s="36">
        <v>0.3041236400604248</v>
      </c>
      <c r="CE117" s="36">
        <v>7.2599604725837708E-2</v>
      </c>
      <c r="CF117" s="36">
        <v>1.8363507464528084E-2</v>
      </c>
      <c r="CG117" s="37">
        <f t="shared" si="28"/>
        <v>0.2315240353345871</v>
      </c>
      <c r="CH117" s="36"/>
      <c r="DF117" s="139">
        <v>0.21909596419319785</v>
      </c>
      <c r="DG117" s="140">
        <v>0.19328109471857194</v>
      </c>
      <c r="DH117" s="140">
        <v>2.5814869474625916E-2</v>
      </c>
      <c r="DI117" s="140">
        <v>0.19011434959247708</v>
      </c>
      <c r="DJ117" s="140">
        <v>5.404230403491481E-3</v>
      </c>
      <c r="DK117" s="140">
        <v>1.570875766824455E-2</v>
      </c>
      <c r="DL117" s="140">
        <v>7.8686193020916298E-3</v>
      </c>
      <c r="DM117" s="141">
        <f t="shared" si="47"/>
        <v>2.357737697033618E-2</v>
      </c>
      <c r="DN117" s="133">
        <v>0.44214296527777175</v>
      </c>
      <c r="DO117" s="133">
        <v>0.37745627714561392</v>
      </c>
      <c r="DP117" s="133">
        <v>6.4686688132157805E-2</v>
      </c>
      <c r="DQ117" s="133">
        <v>0.36801040917634964</v>
      </c>
      <c r="DR117" s="133">
        <v>1.5801571247107842E-2</v>
      </c>
      <c r="DS117" s="133">
        <v>3.2335066454380952E-2</v>
      </c>
      <c r="DT117" s="133">
        <v>2.599591904011659E-2</v>
      </c>
      <c r="DU117" s="133">
        <f t="shared" si="48"/>
        <v>5.8330985494497542E-2</v>
      </c>
      <c r="DV117" s="145">
        <f t="shared" si="31"/>
        <v>0.45688086832514541</v>
      </c>
      <c r="DW117" s="146">
        <f t="shared" si="32"/>
        <v>0.2280343479126779</v>
      </c>
      <c r="DX117" s="146">
        <f t="shared" si="33"/>
        <v>0.2288465204124675</v>
      </c>
      <c r="DY117" s="146">
        <f t="shared" si="34"/>
        <v>0.18701256066560745</v>
      </c>
      <c r="DZ117" s="146">
        <f t="shared" si="35"/>
        <v>6.3882250298520779E-2</v>
      </c>
      <c r="EA117" s="146">
        <f t="shared" si="36"/>
        <v>2.4320273162201714E-2</v>
      </c>
      <c r="EB117" s="146">
        <f t="shared" si="37"/>
        <v>0.18166578268913386</v>
      </c>
      <c r="EC117" s="147">
        <f t="shared" si="38"/>
        <v>0.20598605585133556</v>
      </c>
      <c r="ED117" s="133">
        <v>0.33876109407633787</v>
      </c>
      <c r="EE117" s="133">
        <v>0.19324790583959445</v>
      </c>
      <c r="EF117" s="133">
        <v>0.14551318823674342</v>
      </c>
      <c r="EG117" s="133">
        <v>0.16322463750839233</v>
      </c>
      <c r="EH117" s="133">
        <v>4.7154262969700871E-2</v>
      </c>
      <c r="EI117" s="133">
        <v>2.0064975845653026E-2</v>
      </c>
      <c r="EJ117" s="133">
        <v>0.10831721641456962</v>
      </c>
      <c r="EK117" s="133">
        <f t="shared" si="49"/>
        <v>0.12838219226022266</v>
      </c>
      <c r="EL117" s="139">
        <v>0.11811977424880754</v>
      </c>
      <c r="EM117" s="140">
        <v>3.4786442073083457E-2</v>
      </c>
      <c r="EN117" s="140">
        <v>8.3333332175724084E-2</v>
      </c>
      <c r="EO117" s="140">
        <v>2.3787923157215118E-2</v>
      </c>
      <c r="EP117" s="140">
        <v>1.6727987328819909E-2</v>
      </c>
      <c r="EQ117" s="140">
        <v>4.2552973165486891E-3</v>
      </c>
      <c r="ER117" s="140">
        <v>7.3348566274564223E-2</v>
      </c>
      <c r="ES117" s="141">
        <f t="shared" si="50"/>
        <v>7.7603863591112918E-2</v>
      </c>
      <c r="ET117" s="139">
        <v>4.2070648402592635E-2</v>
      </c>
      <c r="EU117" s="140">
        <v>6.2875139265627222E-3</v>
      </c>
      <c r="EV117" s="140">
        <v>3.5783134476029911E-2</v>
      </c>
      <c r="EW117" s="140">
        <v>4.5950785279273987E-3</v>
      </c>
      <c r="EX117" s="140">
        <v>2.5087079614194972E-3</v>
      </c>
      <c r="EY117" s="140">
        <v>7.9137315183539902E-4</v>
      </c>
      <c r="EZ117" s="140">
        <v>3.4175488949158866E-2</v>
      </c>
      <c r="FA117" s="141">
        <f t="shared" si="51"/>
        <v>3.4966862100994263E-2</v>
      </c>
      <c r="FB117" s="139">
        <v>7.604912668466568E-2</v>
      </c>
      <c r="FC117" s="140">
        <v>2.8498928993940353E-2</v>
      </c>
      <c r="FD117" s="140">
        <v>4.7550197690725327E-2</v>
      </c>
      <c r="FE117" s="140">
        <v>1.919284462928772E-2</v>
      </c>
      <c r="FF117" s="140">
        <v>1.4219279401004314E-2</v>
      </c>
      <c r="FG117" s="140">
        <v>3.4639241639524698E-3</v>
      </c>
      <c r="FH117" s="140">
        <v>3.9173077791929245E-2</v>
      </c>
      <c r="FI117" s="141">
        <f t="shared" si="52"/>
        <v>4.2637001955881715E-2</v>
      </c>
      <c r="FK117" s="32">
        <v>2005</v>
      </c>
      <c r="FL117" s="122">
        <v>0.21909596419319785</v>
      </c>
      <c r="FM117" s="117">
        <v>0.19328109471857194</v>
      </c>
      <c r="FN117" s="117">
        <v>2.5814869474625916E-2</v>
      </c>
      <c r="FO117" s="122">
        <v>0.44214296527777175</v>
      </c>
      <c r="FP117" s="117">
        <v>0.37745627714561392</v>
      </c>
      <c r="FQ117" s="123">
        <v>6.4686688132157805E-2</v>
      </c>
      <c r="FR117" s="117">
        <v>0.33876109407633787</v>
      </c>
      <c r="FS117" s="117">
        <v>0.19324790583959445</v>
      </c>
      <c r="FT117" s="117">
        <v>0.14551318823674342</v>
      </c>
      <c r="FU117" s="122">
        <v>0.11811977424880754</v>
      </c>
      <c r="FV117" s="117">
        <v>3.4786442073083457E-2</v>
      </c>
      <c r="FW117" s="123">
        <v>8.3333332175724084E-2</v>
      </c>
      <c r="FX117" s="117">
        <v>4.2070648402592635E-2</v>
      </c>
      <c r="FY117" s="117">
        <v>6.2875139265627222E-3</v>
      </c>
      <c r="FZ117" s="123">
        <v>3.5783134476029911E-2</v>
      </c>
      <c r="GA117" s="117"/>
      <c r="GB117" s="117"/>
      <c r="GC117" s="199">
        <v>1.6359931230545044</v>
      </c>
      <c r="GD117" s="194">
        <v>1.287218451499939</v>
      </c>
      <c r="GE117" s="194">
        <v>1.5253454446792603</v>
      </c>
      <c r="GF117" s="194">
        <v>1.6799824237823486</v>
      </c>
      <c r="GG117" s="194">
        <v>1.7861655950546265</v>
      </c>
      <c r="GH117" s="194">
        <v>1.8547834157943726</v>
      </c>
      <c r="GI117" s="194">
        <v>1.7394248247146606</v>
      </c>
      <c r="GJ117" s="200">
        <v>1.5643545389175415</v>
      </c>
      <c r="GK117" s="38">
        <v>2005</v>
      </c>
      <c r="GL117" s="211">
        <f t="shared" si="45"/>
        <v>0.60122323036193848</v>
      </c>
      <c r="GM117" s="120">
        <v>0.39877676963806152</v>
      </c>
      <c r="GN117" s="120">
        <v>0.26955628395080566</v>
      </c>
      <c r="GO117" s="120">
        <v>0.13745605945587158</v>
      </c>
      <c r="GP117" s="121">
        <v>0.10274919867515564</v>
      </c>
      <c r="GQ117" s="74"/>
      <c r="GR117" s="74"/>
      <c r="GS117" s="74"/>
      <c r="GT117" s="74"/>
      <c r="GU117" s="74"/>
      <c r="GZ117" s="74"/>
      <c r="HA117" s="74"/>
      <c r="HB117" s="74"/>
      <c r="HC117" s="74"/>
      <c r="HH117" s="193">
        <v>0.74861526489257801</v>
      </c>
      <c r="HI117" s="194">
        <v>0.50352253854625428</v>
      </c>
      <c r="HJ117" s="224">
        <f t="shared" si="46"/>
        <v>0.37694465857318749</v>
      </c>
      <c r="HK117" s="195">
        <v>0.87304335832595803</v>
      </c>
      <c r="IE117" s="73">
        <v>0.20350012894143962</v>
      </c>
      <c r="IF117" s="74">
        <v>0.49225151882058599</v>
      </c>
      <c r="IG117" s="74">
        <v>0.30424836277961731</v>
      </c>
      <c r="IH117" s="74">
        <v>8.688441663980484E-2</v>
      </c>
      <c r="II117" s="75">
        <v>6.2235616147518158E-2</v>
      </c>
      <c r="IJ117" s="73">
        <v>0.22238556371872836</v>
      </c>
      <c r="IK117" s="74">
        <v>0.426703198675008</v>
      </c>
      <c r="IL117" s="74">
        <v>0.35091120004653931</v>
      </c>
      <c r="IM117" s="74">
        <v>0.12601855397224426</v>
      </c>
      <c r="IN117" s="74">
        <v>9.3075878918170929E-2</v>
      </c>
      <c r="IO117" s="75">
        <v>4.4759128242731094E-2</v>
      </c>
      <c r="IP117" s="73">
        <v>0.24664177696177741</v>
      </c>
      <c r="IQ117" s="74">
        <v>0.42487283345412602</v>
      </c>
      <c r="IR117" s="74">
        <v>0.3284853994846344</v>
      </c>
      <c r="IS117" s="74">
        <v>0.11877238750457764</v>
      </c>
      <c r="IT117" s="74">
        <v>8.6785070598125458E-2</v>
      </c>
      <c r="IU117" s="75">
        <v>4.2794395238161087E-2</v>
      </c>
      <c r="IW117">
        <v>2009</v>
      </c>
      <c r="IX117" s="63">
        <v>0.67516893148422241</v>
      </c>
      <c r="IY117" s="63">
        <v>0.56810478866901826</v>
      </c>
      <c r="IZ117" s="14">
        <v>0.3235701322555542</v>
      </c>
      <c r="JA117" s="13">
        <v>0.26691257953643799</v>
      </c>
      <c r="JB117" s="13">
        <v>0.32819375395774841</v>
      </c>
      <c r="JC117" s="13">
        <v>0.22736530002745148</v>
      </c>
      <c r="JD117" s="13">
        <v>0.10206306725740433</v>
      </c>
      <c r="JE117" s="13">
        <v>5.7701405137777328E-2</v>
      </c>
    </row>
    <row r="118" spans="1:265">
      <c r="A118" s="4">
        <v>2006</v>
      </c>
      <c r="B118" s="5">
        <v>1335.8656353566112</v>
      </c>
      <c r="C118" s="5">
        <v>306.77897555661116</v>
      </c>
      <c r="D118" s="57">
        <f t="shared" si="11"/>
        <v>0.22964807794813591</v>
      </c>
      <c r="E118" s="12">
        <v>9.1138275282849263E-2</v>
      </c>
      <c r="F118" s="12">
        <v>2.8677758607850868E-2</v>
      </c>
      <c r="G118" s="12">
        <v>2.3150548881779292E-2</v>
      </c>
      <c r="H118" s="12">
        <v>8.668144094676053E-2</v>
      </c>
      <c r="I118" s="12">
        <v>3.4763451331393046E-2</v>
      </c>
      <c r="J118" s="57">
        <v>5.1917989615367484E-2</v>
      </c>
      <c r="K118" s="58">
        <f t="shared" si="12"/>
        <v>5.4228895957075807E-8</v>
      </c>
      <c r="L118">
        <v>2006</v>
      </c>
      <c r="M118" s="55">
        <v>928.34665438994978</v>
      </c>
      <c r="N118" s="55">
        <v>249.20440000000002</v>
      </c>
      <c r="O118" s="55">
        <v>96.637454389949781</v>
      </c>
      <c r="P118" s="1">
        <v>515.57889999999998</v>
      </c>
      <c r="Q118" s="14">
        <f t="shared" si="53"/>
        <v>0.14229339106098748</v>
      </c>
      <c r="R118" s="53">
        <v>5.0999999999999997E-2</v>
      </c>
      <c r="S118" s="1">
        <f t="shared" si="21"/>
        <v>543.286512118019</v>
      </c>
      <c r="T118" s="1">
        <f t="shared" si="15"/>
        <v>27.707612118018968</v>
      </c>
      <c r="U118" s="1">
        <f t="shared" si="22"/>
        <v>543.28651211801889</v>
      </c>
      <c r="V118" s="56">
        <f t="shared" si="23"/>
        <v>0.58521944313466845</v>
      </c>
      <c r="W118" s="18">
        <f t="shared" si="16"/>
        <v>0.10409630274744056</v>
      </c>
      <c r="X118" s="18">
        <f t="shared" si="17"/>
        <v>0.26843894877152463</v>
      </c>
      <c r="Y118" s="54">
        <f t="shared" si="24"/>
        <v>4.2245305346366391E-2</v>
      </c>
      <c r="Z118" s="13">
        <f t="shared" ref="Z118:Z124" si="54">V118+W118+Y118+X118</f>
        <v>1</v>
      </c>
      <c r="AA118" s="4">
        <v>2006</v>
      </c>
      <c r="AB118" s="13">
        <v>0.19040104746818542</v>
      </c>
      <c r="AC118" s="13">
        <v>0.48548576235771179</v>
      </c>
      <c r="AD118" s="13">
        <v>0.32411319017410278</v>
      </c>
      <c r="AE118" s="13">
        <v>8.7312683463096619E-2</v>
      </c>
      <c r="AF118" s="23">
        <v>0.20140871405601501</v>
      </c>
      <c r="AG118" s="23">
        <v>0.46672311425209045</v>
      </c>
      <c r="AH118" s="23">
        <v>0.33186817169189453</v>
      </c>
      <c r="AI118" s="23">
        <v>8.7238729000091553E-2</v>
      </c>
      <c r="AJ118" s="23">
        <v>0.18915717303752899</v>
      </c>
      <c r="AK118" s="23">
        <v>0.45162829756736755</v>
      </c>
      <c r="AL118" s="23">
        <v>0.35921454429626465</v>
      </c>
      <c r="AM118" s="23">
        <v>0.12210807204246521</v>
      </c>
      <c r="AN118" s="23">
        <v>4.2280919849872589E-2</v>
      </c>
      <c r="AO118" s="13">
        <v>0.21952009201049805</v>
      </c>
      <c r="AP118" s="13">
        <v>0.44326183199882507</v>
      </c>
      <c r="AQ118" s="13">
        <v>0.33721807599067688</v>
      </c>
      <c r="AR118" s="13">
        <v>0.1186574250459671</v>
      </c>
      <c r="AS118" s="13">
        <f t="shared" si="13"/>
        <v>0.21856065094470978</v>
      </c>
      <c r="AT118" s="13">
        <v>4.3610166758298874E-2</v>
      </c>
      <c r="AU118" s="215">
        <v>35742.303326349167</v>
      </c>
      <c r="AV118" s="171">
        <v>0.12460100650787399</v>
      </c>
      <c r="AW118" s="171">
        <v>0.40858274698257407</v>
      </c>
      <c r="AX118" s="171">
        <v>0.466816246509552</v>
      </c>
      <c r="AY118" s="171">
        <v>0.19870290160179097</v>
      </c>
      <c r="AZ118" s="171">
        <f t="shared" si="43"/>
        <v>0.26811334490776106</v>
      </c>
      <c r="BA118" s="216">
        <v>64353.470845561409</v>
      </c>
      <c r="BB118" s="215">
        <f>DataFigures!BA118*$BF$26</f>
        <v>52695.968308829652</v>
      </c>
      <c r="BC118" s="171">
        <f t="shared" si="44"/>
        <v>0.6782739642789759</v>
      </c>
      <c r="BD118" s="115"/>
      <c r="BI118" s="74"/>
      <c r="BJ118" s="4">
        <v>2006</v>
      </c>
      <c r="BK118" s="36">
        <v>3.4177157795056701E-4</v>
      </c>
      <c r="BL118" s="36">
        <v>4.3749306350946426E-2</v>
      </c>
      <c r="BM118" s="36">
        <v>0.26002445816993713</v>
      </c>
      <c r="BN118" s="36">
        <v>0.69622623920440674</v>
      </c>
      <c r="BO118" s="36">
        <v>0.36177122592926025</v>
      </c>
      <c r="BP118" s="36">
        <v>0.14907215535640717</v>
      </c>
      <c r="BQ118" s="36">
        <v>5.5739279836416245E-2</v>
      </c>
      <c r="BR118" s="36">
        <v>1.8908506259322166E-2</v>
      </c>
      <c r="BS118" s="37">
        <f t="shared" si="25"/>
        <v>0.33445501327514648</v>
      </c>
      <c r="BT118" s="41">
        <v>2.6255270931869745E-3</v>
      </c>
      <c r="BU118" s="41">
        <v>0.24063433706760406</v>
      </c>
      <c r="BV118" s="41">
        <v>0.48880040645599365</v>
      </c>
      <c r="BW118" s="41">
        <v>0.27056530117988586</v>
      </c>
      <c r="BX118" s="41">
        <v>6.0282573103904724E-2</v>
      </c>
      <c r="BY118" s="41">
        <v>1.514463871717453E-2</v>
      </c>
      <c r="BZ118" s="36">
        <f t="shared" si="27"/>
        <v>0.21028272807598114</v>
      </c>
      <c r="CA118" s="41">
        <v>0</v>
      </c>
      <c r="CB118" s="36">
        <v>0.19414395093917847</v>
      </c>
      <c r="CC118" s="36">
        <v>0.50094950199127197</v>
      </c>
      <c r="CD118" s="36">
        <v>0.30490651726722717</v>
      </c>
      <c r="CE118" s="36">
        <v>7.3736988008022308E-2</v>
      </c>
      <c r="CF118" s="36">
        <v>1.9256105646491051E-2</v>
      </c>
      <c r="CG118" s="37">
        <f t="shared" si="28"/>
        <v>0.23116952925920486</v>
      </c>
      <c r="CH118" s="36"/>
      <c r="DF118" s="139">
        <v>0.21691664782178549</v>
      </c>
      <c r="DG118" s="140">
        <v>0.19195288605685185</v>
      </c>
      <c r="DH118" s="140">
        <v>2.4963761764933638E-2</v>
      </c>
      <c r="DI118" s="140">
        <v>0.18905671429820359</v>
      </c>
      <c r="DJ118" s="140">
        <v>4.9927605163640658E-3</v>
      </c>
      <c r="DK118" s="140">
        <v>1.474504236544158E-2</v>
      </c>
      <c r="DL118" s="140">
        <v>8.1221281200991539E-3</v>
      </c>
      <c r="DM118" s="141">
        <f t="shared" si="47"/>
        <v>2.2867170485540732E-2</v>
      </c>
      <c r="DN118" s="133">
        <v>0.44267674578233684</v>
      </c>
      <c r="DO118" s="133">
        <v>0.37751543104850255</v>
      </c>
      <c r="DP118" s="133">
        <v>6.5161314733834269E-2</v>
      </c>
      <c r="DQ118" s="133">
        <v>0.36828124523162842</v>
      </c>
      <c r="DR118" s="133">
        <v>1.5605301394380367E-2</v>
      </c>
      <c r="DS118" s="133">
        <v>3.0790387954510556E-2</v>
      </c>
      <c r="DT118" s="133">
        <v>2.7999813562083989E-2</v>
      </c>
      <c r="DU118" s="133">
        <f t="shared" si="48"/>
        <v>5.8790201516594545E-2</v>
      </c>
      <c r="DV118" s="145">
        <f t="shared" si="31"/>
        <v>0.45751597734519361</v>
      </c>
      <c r="DW118" s="146">
        <f t="shared" si="32"/>
        <v>0.22818124875908713</v>
      </c>
      <c r="DX118" s="146">
        <f t="shared" si="33"/>
        <v>0.22933472858610648</v>
      </c>
      <c r="DY118" s="146">
        <f t="shared" si="34"/>
        <v>0.18740775156766176</v>
      </c>
      <c r="DZ118" s="146">
        <f t="shared" si="35"/>
        <v>6.3780972658878804E-2</v>
      </c>
      <c r="EA118" s="146">
        <f t="shared" si="36"/>
        <v>2.357310256748231E-2</v>
      </c>
      <c r="EB118" s="146">
        <f t="shared" si="37"/>
        <v>0.18275415407798393</v>
      </c>
      <c r="EC118" s="147">
        <f t="shared" si="38"/>
        <v>0.20632725664546625</v>
      </c>
      <c r="ED118" s="133">
        <v>0.34040664062045245</v>
      </c>
      <c r="EE118" s="133">
        <v>0.19269104137350543</v>
      </c>
      <c r="EF118" s="133">
        <v>0.14771559924694705</v>
      </c>
      <c r="EG118" s="133">
        <v>0.16297192731872201</v>
      </c>
      <c r="EH118" s="133">
        <v>4.6924335837922646E-2</v>
      </c>
      <c r="EI118" s="133">
        <v>1.9423027301692167E-2</v>
      </c>
      <c r="EJ118" s="133">
        <v>0.11108735456549576</v>
      </c>
      <c r="EK118" s="133">
        <f t="shared" si="49"/>
        <v>0.13051038186718794</v>
      </c>
      <c r="EL118" s="139">
        <v>0.11710933672474116</v>
      </c>
      <c r="EM118" s="140">
        <v>3.5490207385581708E-2</v>
      </c>
      <c r="EN118" s="140">
        <v>8.1619129339159449E-2</v>
      </c>
      <c r="EO118" s="140">
        <v>2.4435824248939753E-2</v>
      </c>
      <c r="EP118" s="140">
        <v>1.6856636820956155E-2</v>
      </c>
      <c r="EQ118" s="140">
        <v>4.1500752657901447E-3</v>
      </c>
      <c r="ER118" s="140">
        <v>7.1666799512488166E-2</v>
      </c>
      <c r="ES118" s="141">
        <f t="shared" si="50"/>
        <v>7.5816874778278309E-2</v>
      </c>
      <c r="ET118" s="139">
        <v>4.1197962197608552E-2</v>
      </c>
      <c r="EU118" s="140">
        <v>7.040010230756193E-3</v>
      </c>
      <c r="EV118" s="140">
        <v>3.4157951966852361E-2</v>
      </c>
      <c r="EW118" s="140">
        <v>4.9848374910652637E-3</v>
      </c>
      <c r="EX118" s="140">
        <v>3.0488979520284362E-3</v>
      </c>
      <c r="EY118" s="140">
        <v>7.5361486892250502E-4</v>
      </c>
      <c r="EZ118" s="140">
        <v>3.2410611640265229E-2</v>
      </c>
      <c r="FA118" s="141">
        <f t="shared" si="51"/>
        <v>3.3164226509187732E-2</v>
      </c>
      <c r="FB118" s="139">
        <v>7.5911372900009155E-2</v>
      </c>
      <c r="FC118" s="140">
        <v>2.8450196608901024E-2</v>
      </c>
      <c r="FD118" s="140">
        <v>4.7461178153753281E-2</v>
      </c>
      <c r="FE118" s="140">
        <v>1.9450986757874489E-2</v>
      </c>
      <c r="FF118" s="140">
        <v>1.380773913115263E-2</v>
      </c>
      <c r="FG118" s="140">
        <v>3.3964603208005428E-3</v>
      </c>
      <c r="FH118" s="140">
        <v>3.925618901848793E-2</v>
      </c>
      <c r="FI118" s="141">
        <f t="shared" si="52"/>
        <v>4.2652649339288473E-2</v>
      </c>
      <c r="FK118" s="32">
        <v>2006</v>
      </c>
      <c r="FL118" s="122">
        <v>0.21691664782178549</v>
      </c>
      <c r="FM118" s="117">
        <v>0.19195288605685185</v>
      </c>
      <c r="FN118" s="117">
        <v>2.4963761764933638E-2</v>
      </c>
      <c r="FO118" s="122">
        <v>0.44267674578233684</v>
      </c>
      <c r="FP118" s="117">
        <v>0.37751543104850255</v>
      </c>
      <c r="FQ118" s="123">
        <v>6.5161314733834269E-2</v>
      </c>
      <c r="FR118" s="117">
        <v>0.34040664062045245</v>
      </c>
      <c r="FS118" s="117">
        <v>0.19269104137350543</v>
      </c>
      <c r="FT118" s="117">
        <v>0.14771559924694705</v>
      </c>
      <c r="FU118" s="122">
        <v>0.11710933672474116</v>
      </c>
      <c r="FV118" s="117">
        <v>3.5490207385581708E-2</v>
      </c>
      <c r="FW118" s="123">
        <v>8.1619129339159449E-2</v>
      </c>
      <c r="FX118" s="117">
        <v>4.1197962197608552E-2</v>
      </c>
      <c r="FY118" s="117">
        <v>7.040010230756193E-3</v>
      </c>
      <c r="FZ118" s="123">
        <v>3.4157951966852361E-2</v>
      </c>
      <c r="GA118" s="117"/>
      <c r="GB118" s="117"/>
      <c r="GC118" s="199">
        <v>1.633905291557312</v>
      </c>
      <c r="GD118" s="194">
        <v>1.303874135017395</v>
      </c>
      <c r="GE118" s="194">
        <v>1.5315896272659302</v>
      </c>
      <c r="GF118" s="194">
        <v>1.6687108278274536</v>
      </c>
      <c r="GG118" s="194">
        <v>1.7851046323776245</v>
      </c>
      <c r="GH118" s="194">
        <v>1.8285700082778931</v>
      </c>
      <c r="GI118" s="194">
        <v>1.7389513254165649</v>
      </c>
      <c r="GJ118" s="200">
        <v>1.5554273128509521</v>
      </c>
      <c r="GK118" s="38">
        <v>2006</v>
      </c>
      <c r="GL118" s="211">
        <f t="shared" si="45"/>
        <v>0.6007881760597229</v>
      </c>
      <c r="GM118" s="120">
        <v>0.3992118239402771</v>
      </c>
      <c r="GN118" s="120">
        <v>0.2710053026676178</v>
      </c>
      <c r="GO118" s="120">
        <v>0.14290212094783783</v>
      </c>
      <c r="GP118" s="121">
        <v>0.10173287987709045</v>
      </c>
      <c r="GQ118" s="74"/>
      <c r="GR118" s="74"/>
      <c r="GS118" s="74"/>
      <c r="GT118" s="74"/>
      <c r="GU118" s="74"/>
      <c r="GZ118" s="74"/>
      <c r="HA118" s="74"/>
      <c r="HB118" s="74"/>
      <c r="HC118" s="74"/>
      <c r="HH118" s="193">
        <v>0.75792180001735698</v>
      </c>
      <c r="HI118" s="194">
        <v>0.50449168423668556</v>
      </c>
      <c r="HJ118" s="224">
        <f t="shared" si="46"/>
        <v>0.3823652454104568</v>
      </c>
      <c r="HK118" s="195">
        <v>0.87463475763797804</v>
      </c>
      <c r="IE118" s="73">
        <v>0.19973077930791197</v>
      </c>
      <c r="IF118" s="74">
        <v>0.49267761226634998</v>
      </c>
      <c r="IG118" s="74">
        <v>0.30759158730506897</v>
      </c>
      <c r="IH118" s="74">
        <v>8.8385976850986481E-2</v>
      </c>
      <c r="II118" s="75">
        <v>6.2801934778690338E-2</v>
      </c>
      <c r="IJ118" s="73">
        <v>0.22109223866909589</v>
      </c>
      <c r="IK118" s="74">
        <v>0.428320089294561</v>
      </c>
      <c r="IL118" s="74">
        <v>0.35058769583702087</v>
      </c>
      <c r="IM118" s="74">
        <v>0.12372323870658875</v>
      </c>
      <c r="IN118" s="74">
        <v>9.1011427342891693E-2</v>
      </c>
      <c r="IO118" s="75">
        <v>4.3838858604431152E-2</v>
      </c>
      <c r="IP118" s="73">
        <v>0.2440686598562315</v>
      </c>
      <c r="IQ118" s="74">
        <v>0.425125977059789</v>
      </c>
      <c r="IR118" s="74">
        <v>0.33080539107322693</v>
      </c>
      <c r="IS118" s="74">
        <v>0.11799194663763046</v>
      </c>
      <c r="IT118" s="74">
        <v>8.5653431713581085E-2</v>
      </c>
      <c r="IU118" s="75">
        <v>4.1701614856719971E-2</v>
      </c>
      <c r="IW118">
        <v>2010</v>
      </c>
      <c r="IX118" s="63">
        <v>0.6847192645072937</v>
      </c>
      <c r="IY118" s="63">
        <v>0.57983529956743851</v>
      </c>
      <c r="IZ118" s="14">
        <v>0.32657784223556519</v>
      </c>
      <c r="JA118" s="13">
        <v>0.268816739320755</v>
      </c>
      <c r="JB118" s="13">
        <v>0.34796389937400818</v>
      </c>
      <c r="JC118" s="13">
        <v>0.24125489964228158</v>
      </c>
      <c r="JD118" s="13">
        <v>0.10785072296857834</v>
      </c>
      <c r="JE118" s="13">
        <v>5.9352938085794449E-2</v>
      </c>
    </row>
    <row r="119" spans="1:265">
      <c r="A119" s="4">
        <v>2007</v>
      </c>
      <c r="B119" s="5">
        <v>1401.7894619417814</v>
      </c>
      <c r="C119" s="5">
        <v>331.35356384178124</v>
      </c>
      <c r="D119" s="57">
        <f t="shared" si="11"/>
        <v>0.23637898046600017</v>
      </c>
      <c r="E119" s="12">
        <v>9.3341286600241144E-2</v>
      </c>
      <c r="F119" s="12">
        <v>2.8914194021752496E-2</v>
      </c>
      <c r="G119" s="12">
        <v>2.6986349769322734E-2</v>
      </c>
      <c r="H119" s="12">
        <v>8.7137098898213403E-2</v>
      </c>
      <c r="I119" s="12">
        <v>3.6565762114517023E-2</v>
      </c>
      <c r="J119" s="57">
        <v>5.057133678369638E-2</v>
      </c>
      <c r="K119" s="58">
        <f t="shared" si="12"/>
        <v>5.1176470408642594E-8</v>
      </c>
      <c r="L119">
        <v>2007</v>
      </c>
      <c r="M119" s="55">
        <v>966.05841996099207</v>
      </c>
      <c r="N119" s="55">
        <v>258.77959999999996</v>
      </c>
      <c r="O119" s="55">
        <v>99.827419960992046</v>
      </c>
      <c r="P119" s="1">
        <v>537.29769999999996</v>
      </c>
      <c r="Q119" s="14">
        <f t="shared" si="53"/>
        <v>0.14114295118648928</v>
      </c>
      <c r="R119" s="53">
        <v>5.0999999999999997E-2</v>
      </c>
      <c r="S119" s="1">
        <f t="shared" si="21"/>
        <v>566.17249736564804</v>
      </c>
      <c r="T119" s="1">
        <f t="shared" si="15"/>
        <v>28.87479736564805</v>
      </c>
      <c r="U119" s="1">
        <f t="shared" si="22"/>
        <v>566.17249736564804</v>
      </c>
      <c r="V119" s="56">
        <f t="shared" si="23"/>
        <v>0.58606445083156478</v>
      </c>
      <c r="W119" s="18">
        <f t="shared" si="16"/>
        <v>0.10333476516360462</v>
      </c>
      <c r="X119" s="18">
        <f t="shared" si="17"/>
        <v>0.26787158483691814</v>
      </c>
      <c r="Y119" s="54">
        <f t="shared" si="24"/>
        <v>4.2729199167912457E-2</v>
      </c>
      <c r="Z119" s="13">
        <f t="shared" si="54"/>
        <v>1</v>
      </c>
      <c r="AA119" s="4">
        <v>2007</v>
      </c>
      <c r="AB119" s="13">
        <v>0.19227141141891479</v>
      </c>
      <c r="AC119" s="13">
        <v>0.48279929161071777</v>
      </c>
      <c r="AD119" s="13">
        <v>0.32492926716804504</v>
      </c>
      <c r="AE119" s="13">
        <v>8.8411450386047363E-2</v>
      </c>
      <c r="AF119" s="23">
        <v>0.20142649114131927</v>
      </c>
      <c r="AG119" s="23">
        <v>0.46498465538024902</v>
      </c>
      <c r="AH119" s="23">
        <v>0.3335888683795929</v>
      </c>
      <c r="AI119" s="23">
        <v>8.8846273720264435E-2</v>
      </c>
      <c r="AJ119" s="23">
        <v>0.18861019611358643</v>
      </c>
      <c r="AK119" s="23">
        <v>0.44680863618850708</v>
      </c>
      <c r="AL119" s="23">
        <v>0.36458116769790649</v>
      </c>
      <c r="AM119" s="23">
        <v>0.12606321275234222</v>
      </c>
      <c r="AN119" s="23">
        <v>4.33969646692276E-2</v>
      </c>
      <c r="AO119" s="13">
        <v>0.21688838303089142</v>
      </c>
      <c r="AP119" s="13">
        <v>0.43709909915924072</v>
      </c>
      <c r="AQ119" s="13">
        <v>0.34601250290870667</v>
      </c>
      <c r="AR119" s="13">
        <v>0.12565077841281891</v>
      </c>
      <c r="AS119" s="13">
        <f t="shared" si="13"/>
        <v>0.22036172449588776</v>
      </c>
      <c r="AT119" s="13">
        <v>4.6468518674373627E-2</v>
      </c>
      <c r="AU119" s="215">
        <v>36284.003362908683</v>
      </c>
      <c r="AV119" s="171">
        <v>0.129083752632141</v>
      </c>
      <c r="AW119" s="171">
        <v>0.40740585327148404</v>
      </c>
      <c r="AX119" s="171">
        <v>0.46351039409637501</v>
      </c>
      <c r="AY119" s="171">
        <v>0.1966692507267</v>
      </c>
      <c r="AZ119" s="171">
        <f t="shared" si="43"/>
        <v>0.26684114336967502</v>
      </c>
      <c r="BA119" s="216">
        <v>63533.266276610797</v>
      </c>
      <c r="BB119" s="215">
        <f>DataFigures!BA119*$BF$26</f>
        <v>52024.342157135303</v>
      </c>
      <c r="BC119" s="171">
        <f t="shared" si="44"/>
        <v>0.69744280962392169</v>
      </c>
      <c r="BD119" s="115"/>
      <c r="BI119" s="74"/>
      <c r="BJ119" s="4">
        <v>2007</v>
      </c>
      <c r="BK119" s="36">
        <v>3.4155568573623896E-4</v>
      </c>
      <c r="BL119" s="36">
        <v>4.2334828525781631E-2</v>
      </c>
      <c r="BM119" s="36">
        <v>0.24680055677890778</v>
      </c>
      <c r="BN119" s="36">
        <v>0.71086466312408447</v>
      </c>
      <c r="BO119" s="36">
        <v>0.36945667862892151</v>
      </c>
      <c r="BP119" s="36">
        <v>0.14883579313755035</v>
      </c>
      <c r="BQ119" s="36">
        <v>5.5451005697250366E-2</v>
      </c>
      <c r="BR119" s="36">
        <v>1.9077695906162262E-2</v>
      </c>
      <c r="BS119" s="37">
        <f t="shared" si="25"/>
        <v>0.34140798449516296</v>
      </c>
      <c r="BT119" s="41">
        <v>2.5567552074790001E-3</v>
      </c>
      <c r="BU119" s="41">
        <v>0.24126562476158142</v>
      </c>
      <c r="BV119" s="41">
        <v>0.48764264583587646</v>
      </c>
      <c r="BW119" s="41">
        <v>0.2710917592048645</v>
      </c>
      <c r="BX119" s="41">
        <v>6.140720471739769E-2</v>
      </c>
      <c r="BY119" s="41">
        <v>1.5975866466760635E-2</v>
      </c>
      <c r="BZ119" s="36">
        <f t="shared" si="27"/>
        <v>0.20968455448746681</v>
      </c>
      <c r="CA119" s="41">
        <v>0</v>
      </c>
      <c r="CB119" s="36">
        <v>0.19637644290924072</v>
      </c>
      <c r="CC119" s="36">
        <v>0.4985603392124176</v>
      </c>
      <c r="CD119" s="36">
        <v>0.30506321787834167</v>
      </c>
      <c r="CE119" s="36">
        <v>7.4878804385662079E-2</v>
      </c>
      <c r="CF119" s="36">
        <v>2.0064234733581543E-2</v>
      </c>
      <c r="CG119" s="37">
        <f t="shared" si="28"/>
        <v>0.2301844134926796</v>
      </c>
      <c r="CH119" s="36"/>
      <c r="DF119" s="139">
        <v>0.21505229707398776</v>
      </c>
      <c r="DG119" s="140">
        <v>0.19102770930580831</v>
      </c>
      <c r="DH119" s="140">
        <v>2.4024587768179444E-2</v>
      </c>
      <c r="DI119" s="140">
        <v>0.18823817023076117</v>
      </c>
      <c r="DJ119" s="140">
        <v>4.8041511205736426E-3</v>
      </c>
      <c r="DK119" s="140">
        <v>1.34681811092095E-2</v>
      </c>
      <c r="DL119" s="140">
        <v>8.5417963772838716E-3</v>
      </c>
      <c r="DM119" s="141">
        <f t="shared" si="47"/>
        <v>2.2009977486493373E-2</v>
      </c>
      <c r="DN119" s="133">
        <v>0.43845107832346247</v>
      </c>
      <c r="DO119" s="133">
        <v>0.37449598906827564</v>
      </c>
      <c r="DP119" s="133">
        <v>6.3955089255186851E-2</v>
      </c>
      <c r="DQ119" s="133">
        <v>0.36561566591262817</v>
      </c>
      <c r="DR119" s="133">
        <v>1.4990064784767356E-2</v>
      </c>
      <c r="DS119" s="133">
        <v>2.8321758185467352E-2</v>
      </c>
      <c r="DT119" s="133">
        <v>2.9523595331947372E-2</v>
      </c>
      <c r="DU119" s="133">
        <f t="shared" si="48"/>
        <v>5.7845353517414724E-2</v>
      </c>
      <c r="DV119" s="145">
        <f t="shared" si="31"/>
        <v>0.46769153023711635</v>
      </c>
      <c r="DW119" s="146">
        <f t="shared" si="32"/>
        <v>0.2260166014795906</v>
      </c>
      <c r="DX119" s="146">
        <f t="shared" si="33"/>
        <v>0.24167492875752572</v>
      </c>
      <c r="DY119" s="146">
        <f t="shared" si="34"/>
        <v>0.18552717007696629</v>
      </c>
      <c r="DZ119" s="146">
        <f t="shared" si="35"/>
        <v>6.3314897663070177E-2</v>
      </c>
      <c r="EA119" s="146">
        <f t="shared" si="36"/>
        <v>2.1797744922480086E-2</v>
      </c>
      <c r="EB119" s="146">
        <f t="shared" si="37"/>
        <v>0.19705172358208187</v>
      </c>
      <c r="EC119" s="147">
        <f t="shared" si="38"/>
        <v>0.21884946850456194</v>
      </c>
      <c r="ED119" s="133">
        <v>0.34649658883017698</v>
      </c>
      <c r="EE119" s="133">
        <v>0.19059432280081023</v>
      </c>
      <c r="EF119" s="133">
        <v>0.15590226602936674</v>
      </c>
      <c r="EG119" s="133">
        <v>0.16076434496790171</v>
      </c>
      <c r="EH119" s="133">
        <v>4.7074038007034039E-2</v>
      </c>
      <c r="EI119" s="133">
        <v>1.7927248810000643E-2</v>
      </c>
      <c r="EJ119" s="133">
        <v>0.12073096286625989</v>
      </c>
      <c r="EK119" s="133">
        <f t="shared" si="49"/>
        <v>0.13865821167626052</v>
      </c>
      <c r="EL119" s="139">
        <v>0.12119494140693936</v>
      </c>
      <c r="EM119" s="140">
        <v>3.5422278678780374E-2</v>
      </c>
      <c r="EN119" s="140">
        <v>8.5772662728158991E-2</v>
      </c>
      <c r="EO119" s="140">
        <v>2.4762825109064579E-2</v>
      </c>
      <c r="EP119" s="140">
        <v>1.6240859656036135E-2</v>
      </c>
      <c r="EQ119" s="140">
        <v>3.8704961124794452E-3</v>
      </c>
      <c r="ER119" s="140">
        <v>7.6320760715821973E-2</v>
      </c>
      <c r="ES119" s="141">
        <f t="shared" si="50"/>
        <v>8.0191256828301416E-2</v>
      </c>
      <c r="ET119" s="139">
        <v>4.2258388564806751E-2</v>
      </c>
      <c r="EU119" s="140">
        <v>7.3993217929260871E-3</v>
      </c>
      <c r="EV119" s="140">
        <v>3.4859066771880665E-2</v>
      </c>
      <c r="EW119" s="140">
        <v>5.474570207297802E-3</v>
      </c>
      <c r="EX119" s="140">
        <v>2.8525242274973737E-3</v>
      </c>
      <c r="EY119" s="140">
        <v>7.0733336799459496E-4</v>
      </c>
      <c r="EZ119" s="140">
        <v>3.3223960641354668E-2</v>
      </c>
      <c r="FA119" s="141">
        <f t="shared" si="51"/>
        <v>3.3931294009349265E-2</v>
      </c>
      <c r="FB119" s="139">
        <v>7.8936554491519928E-2</v>
      </c>
      <c r="FC119" s="140">
        <v>2.8022956103086472E-2</v>
      </c>
      <c r="FD119" s="140">
        <v>5.0913594663143158E-2</v>
      </c>
      <c r="FE119" s="140">
        <v>1.9288254901766777E-2</v>
      </c>
      <c r="FF119" s="140">
        <v>1.3388335704803467E-2</v>
      </c>
      <c r="FG119" s="140">
        <v>3.1631628517061472E-3</v>
      </c>
      <c r="FH119" s="140">
        <v>4.3096799403429031E-2</v>
      </c>
      <c r="FI119" s="141">
        <f t="shared" si="52"/>
        <v>4.6259962255135179E-2</v>
      </c>
      <c r="FK119" s="32">
        <v>2007</v>
      </c>
      <c r="FL119" s="122">
        <v>0.21505229707398776</v>
      </c>
      <c r="FM119" s="117">
        <v>0.19102770930580831</v>
      </c>
      <c r="FN119" s="117">
        <v>2.4024587768179444E-2</v>
      </c>
      <c r="FO119" s="122">
        <v>0.43845107832346247</v>
      </c>
      <c r="FP119" s="117">
        <v>0.37449598906827564</v>
      </c>
      <c r="FQ119" s="123">
        <v>6.3955089255186851E-2</v>
      </c>
      <c r="FR119" s="117">
        <v>0.34649658883017698</v>
      </c>
      <c r="FS119" s="117">
        <v>0.19059432280081023</v>
      </c>
      <c r="FT119" s="117">
        <v>0.15590226602936674</v>
      </c>
      <c r="FU119" s="122">
        <v>0.12119494140693936</v>
      </c>
      <c r="FV119" s="117">
        <v>3.5422278678780374E-2</v>
      </c>
      <c r="FW119" s="123">
        <v>8.5772662728158991E-2</v>
      </c>
      <c r="FX119" s="117">
        <v>4.2258388564806751E-2</v>
      </c>
      <c r="FY119" s="117">
        <v>7.3993217929260871E-3</v>
      </c>
      <c r="FZ119" s="123">
        <v>3.4859066771880665E-2</v>
      </c>
      <c r="GA119" s="117"/>
      <c r="GB119" s="117"/>
      <c r="GC119" s="199">
        <v>1.6072883605957031</v>
      </c>
      <c r="GD119" s="194">
        <v>1.2959625720977783</v>
      </c>
      <c r="GE119" s="194">
        <v>1.5095987319946289</v>
      </c>
      <c r="GF119" s="194">
        <v>1.6242897510528564</v>
      </c>
      <c r="GG119" s="194">
        <v>1.7285518646240234</v>
      </c>
      <c r="GH119" s="194">
        <v>1.7847443819046021</v>
      </c>
      <c r="GI119" s="194">
        <v>1.7393403053283691</v>
      </c>
      <c r="GJ119" s="200">
        <v>1.5537984371185303</v>
      </c>
      <c r="GK119" s="38">
        <v>2007</v>
      </c>
      <c r="GL119" s="211">
        <f t="shared" si="45"/>
        <v>0.59695348143577576</v>
      </c>
      <c r="GM119" s="120">
        <v>0.40304651856422424</v>
      </c>
      <c r="GN119" s="120">
        <v>0.27924850583076477</v>
      </c>
      <c r="GO119" s="120">
        <v>0.14754045009613037</v>
      </c>
      <c r="GP119" s="121">
        <v>0.11055198311805725</v>
      </c>
      <c r="GQ119" s="74"/>
      <c r="GR119" s="74"/>
      <c r="GS119" s="74"/>
      <c r="GT119" s="74"/>
      <c r="GU119" s="74"/>
      <c r="GZ119" s="74"/>
      <c r="HA119" s="74"/>
      <c r="HB119" s="74"/>
      <c r="HC119" s="74"/>
      <c r="HH119" s="193">
        <v>0.76998606324195906</v>
      </c>
      <c r="HI119" s="194">
        <v>0.50529960400804452</v>
      </c>
      <c r="HJ119" s="224">
        <f t="shared" si="46"/>
        <v>0.38907365284787504</v>
      </c>
      <c r="HK119" s="195">
        <v>0.87594826519489299</v>
      </c>
      <c r="IE119" s="73">
        <v>0.19970260781555646</v>
      </c>
      <c r="IF119" s="74">
        <v>0.49079421981716997</v>
      </c>
      <c r="IG119" s="74">
        <v>0.30950316786766052</v>
      </c>
      <c r="IH119" s="74">
        <v>8.9808635413646698E-2</v>
      </c>
      <c r="II119" s="75">
        <v>6.3896797597408295E-2</v>
      </c>
      <c r="IJ119" s="73">
        <v>0.21863065503088847</v>
      </c>
      <c r="IK119" s="74">
        <v>0.42387534639739499</v>
      </c>
      <c r="IL119" s="74">
        <v>0.35749396681785583</v>
      </c>
      <c r="IM119" s="74">
        <v>0.12751445174217224</v>
      </c>
      <c r="IN119" s="74">
        <v>9.3300208449363708E-2</v>
      </c>
      <c r="IO119" s="75">
        <v>4.4475965201854706E-2</v>
      </c>
      <c r="IP119" s="73">
        <v>0.24039753088761051</v>
      </c>
      <c r="IQ119" s="74">
        <v>0.42120614457899302</v>
      </c>
      <c r="IR119" s="74">
        <v>0.3383963406085968</v>
      </c>
      <c r="IS119" s="74">
        <v>0.12296669185161591</v>
      </c>
      <c r="IT119" s="74">
        <v>8.94131138920784E-2</v>
      </c>
      <c r="IU119" s="75">
        <v>4.2935810983181E-2</v>
      </c>
      <c r="IW119">
        <v>2011</v>
      </c>
      <c r="IX119" s="63">
        <v>0.68946212530136108</v>
      </c>
      <c r="IY119" s="63">
        <v>0.57127309215291877</v>
      </c>
      <c r="IZ119" s="14">
        <v>0.33654263615608215</v>
      </c>
      <c r="JA119" s="13">
        <v>0.26801574230194092</v>
      </c>
      <c r="JB119" s="13">
        <v>0.35884383320808411</v>
      </c>
      <c r="JC119" s="13">
        <v>0.23583233739958492</v>
      </c>
      <c r="JD119" s="13">
        <v>0.12010686099529266</v>
      </c>
      <c r="JE119" s="13">
        <v>5.9488408267498016E-2</v>
      </c>
    </row>
    <row r="120" spans="1:265">
      <c r="A120" s="4">
        <v>2008</v>
      </c>
      <c r="B120" s="5">
        <v>1435.3518452588285</v>
      </c>
      <c r="C120" s="5">
        <v>332.96283365882834</v>
      </c>
      <c r="D120" s="57">
        <f t="shared" si="11"/>
        <v>0.23197297217309609</v>
      </c>
      <c r="E120" s="12">
        <v>9.5052395004696894E-2</v>
      </c>
      <c r="F120" s="12">
        <v>2.6854872336047407E-2</v>
      </c>
      <c r="G120" s="12">
        <v>2.3958199317149355E-2</v>
      </c>
      <c r="H120" s="12">
        <v>8.6107554215356985E-2</v>
      </c>
      <c r="I120" s="12">
        <v>3.677418897279628E-2</v>
      </c>
      <c r="J120" s="57">
        <v>4.9333365242560712E-2</v>
      </c>
      <c r="K120" s="58">
        <f t="shared" si="12"/>
        <v>-4.8700154547942631E-8</v>
      </c>
      <c r="L120">
        <v>2008</v>
      </c>
      <c r="M120" s="55">
        <v>995.87637411239712</v>
      </c>
      <c r="N120" s="55">
        <v>266.82499999999993</v>
      </c>
      <c r="O120" s="55">
        <v>101.38887411239713</v>
      </c>
      <c r="P120" s="1">
        <v>559.44280000000003</v>
      </c>
      <c r="Q120" s="14">
        <f t="shared" si="53"/>
        <v>0.13906958784054921</v>
      </c>
      <c r="R120" s="53">
        <v>5.0999999999999997E-2</v>
      </c>
      <c r="S120" s="1">
        <f t="shared" si="21"/>
        <v>589.50769230769242</v>
      </c>
      <c r="T120" s="1">
        <f t="shared" si="15"/>
        <v>30.064892307692311</v>
      </c>
      <c r="U120" s="1">
        <f t="shared" si="22"/>
        <v>589.50769230769231</v>
      </c>
      <c r="V120" s="56">
        <f t="shared" si="23"/>
        <v>0.5919486671557076</v>
      </c>
      <c r="W120" s="18">
        <f t="shared" si="16"/>
        <v>0.10180869508302456</v>
      </c>
      <c r="X120" s="18">
        <f t="shared" si="17"/>
        <v>0.2679298424343235</v>
      </c>
      <c r="Y120" s="54">
        <f t="shared" si="24"/>
        <v>3.8312795326944316E-2</v>
      </c>
      <c r="Z120" s="13">
        <f t="shared" si="54"/>
        <v>1</v>
      </c>
      <c r="AA120" s="4">
        <v>2008</v>
      </c>
      <c r="AB120" s="13">
        <v>0.19332639873027802</v>
      </c>
      <c r="AC120" s="13">
        <v>0.48160171508789063</v>
      </c>
      <c r="AD120" s="13">
        <v>0.32507184147834778</v>
      </c>
      <c r="AE120" s="13">
        <v>8.9332565665245056E-2</v>
      </c>
      <c r="AF120" s="23">
        <v>0.20055820047855377</v>
      </c>
      <c r="AG120" s="23">
        <v>0.4641687273979187</v>
      </c>
      <c r="AH120" s="23">
        <v>0.33527305722236633</v>
      </c>
      <c r="AI120" s="23">
        <v>9.0495623648166656E-2</v>
      </c>
      <c r="AJ120" s="23">
        <v>0.1902642697095871</v>
      </c>
      <c r="AK120" s="23">
        <v>0.44904494285583496</v>
      </c>
      <c r="AL120" s="23">
        <v>0.36069074273109436</v>
      </c>
      <c r="AM120" s="23">
        <v>0.12293648719787598</v>
      </c>
      <c r="AN120" s="23">
        <v>4.3271016329526901E-2</v>
      </c>
      <c r="AO120" s="13">
        <v>0.21874405443668365</v>
      </c>
      <c r="AP120" s="13">
        <v>0.43868345022201538</v>
      </c>
      <c r="AQ120" s="13">
        <v>0.34257248044013977</v>
      </c>
      <c r="AR120" s="13">
        <v>0.12024282664060593</v>
      </c>
      <c r="AS120" s="13">
        <f t="shared" si="13"/>
        <v>0.22232965379953384</v>
      </c>
      <c r="AT120" s="13">
        <v>4.3448325246572495E-2</v>
      </c>
      <c r="AU120" s="215">
        <v>35865.32758096305</v>
      </c>
      <c r="AV120" s="171">
        <v>0.12500095367431596</v>
      </c>
      <c r="AW120" s="171">
        <v>0.41312098503112793</v>
      </c>
      <c r="AX120" s="171">
        <v>0.46187806129455594</v>
      </c>
      <c r="AY120" s="171">
        <v>0.19501051306724504</v>
      </c>
      <c r="AZ120" s="171">
        <f t="shared" si="43"/>
        <v>0.2668675482273109</v>
      </c>
      <c r="BA120" s="216">
        <v>62122.512673166064</v>
      </c>
      <c r="BB120" s="215">
        <f>DataFigures!BA120*$BF$26</f>
        <v>50869.143747447379</v>
      </c>
      <c r="BC120" s="171">
        <f t="shared" si="44"/>
        <v>0.70505074272579593</v>
      </c>
      <c r="BD120" s="115"/>
      <c r="BI120" s="74"/>
      <c r="BJ120" s="4">
        <v>2008</v>
      </c>
      <c r="BK120" s="36">
        <v>2.9987154994159937E-4</v>
      </c>
      <c r="BL120" s="36">
        <v>4.1716370731592178E-2</v>
      </c>
      <c r="BM120" s="36">
        <v>0.25069186091423035</v>
      </c>
      <c r="BN120" s="36">
        <v>0.707591712474823</v>
      </c>
      <c r="BO120" s="36">
        <v>0.36189845204353333</v>
      </c>
      <c r="BP120" s="36">
        <v>0.15155763924121857</v>
      </c>
      <c r="BQ120" s="36">
        <v>5.8055248111486435E-2</v>
      </c>
      <c r="BR120" s="36">
        <v>1.9235812127590179E-2</v>
      </c>
      <c r="BS120" s="37">
        <f t="shared" si="25"/>
        <v>0.34569326043128967</v>
      </c>
      <c r="BT120" s="41">
        <v>2.387987682595849E-3</v>
      </c>
      <c r="BU120" s="41">
        <v>0.24143496155738831</v>
      </c>
      <c r="BV120" s="41">
        <v>0.48777014017105103</v>
      </c>
      <c r="BW120" s="41">
        <v>0.27079486846923828</v>
      </c>
      <c r="BX120" s="41">
        <v>6.1142269521951675E-2</v>
      </c>
      <c r="BY120" s="41">
        <v>1.5488388016819954E-2</v>
      </c>
      <c r="BZ120" s="36">
        <f t="shared" si="27"/>
        <v>0.20965259894728661</v>
      </c>
      <c r="CA120" s="41">
        <v>0</v>
      </c>
      <c r="CB120" s="36">
        <v>0.19780649244785309</v>
      </c>
      <c r="CC120" s="36">
        <v>0.49815919995307922</v>
      </c>
      <c r="CD120" s="36">
        <v>0.30403432250022888</v>
      </c>
      <c r="CE120" s="36">
        <v>7.4399039149284363E-2</v>
      </c>
      <c r="CF120" s="36">
        <v>1.9548593088984489E-2</v>
      </c>
      <c r="CG120" s="37">
        <f t="shared" si="28"/>
        <v>0.22963528335094452</v>
      </c>
      <c r="CH120" s="36"/>
      <c r="DF120" s="139">
        <v>0.21621109606065886</v>
      </c>
      <c r="DG120" s="140">
        <v>0.19254047238398095</v>
      </c>
      <c r="DH120" s="140">
        <v>2.3670623676677917E-2</v>
      </c>
      <c r="DI120" s="140">
        <v>0.18977158307097852</v>
      </c>
      <c r="DJ120" s="140">
        <v>4.8237558332176727E-3</v>
      </c>
      <c r="DK120" s="140">
        <v>1.2257658755195269E-2</v>
      </c>
      <c r="DL120" s="140">
        <v>9.3581014010635094E-3</v>
      </c>
      <c r="DM120" s="141">
        <f t="shared" si="47"/>
        <v>2.1615760156258778E-2</v>
      </c>
      <c r="DN120" s="133">
        <v>0.44087855001590548</v>
      </c>
      <c r="DO120" s="133">
        <v>0.37655325477134899</v>
      </c>
      <c r="DP120" s="133">
        <v>6.4325295244556463E-2</v>
      </c>
      <c r="DQ120" s="133">
        <v>0.36798522621393204</v>
      </c>
      <c r="DR120" s="133">
        <v>1.4618502303068773E-2</v>
      </c>
      <c r="DS120" s="133">
        <v>2.6302551202812642E-2</v>
      </c>
      <c r="DT120" s="133">
        <v>3.1972271154873874E-2</v>
      </c>
      <c r="DU120" s="133">
        <f t="shared" si="48"/>
        <v>5.8274822357686516E-2</v>
      </c>
      <c r="DV120" s="145">
        <f t="shared" si="31"/>
        <v>0.46072747463101821</v>
      </c>
      <c r="DW120" s="146">
        <f t="shared" si="32"/>
        <v>0.22725730388527268</v>
      </c>
      <c r="DX120" s="146">
        <f t="shared" si="33"/>
        <v>0.23347017074574555</v>
      </c>
      <c r="DY120" s="146">
        <f t="shared" si="34"/>
        <v>0.18841855227947235</v>
      </c>
      <c r="DZ120" s="146">
        <f t="shared" si="35"/>
        <v>6.1125757409540848E-2</v>
      </c>
      <c r="EA120" s="146">
        <f t="shared" si="36"/>
        <v>1.9958119385857676E-2</v>
      </c>
      <c r="EB120" s="146">
        <f t="shared" si="37"/>
        <v>0.19122503961957296</v>
      </c>
      <c r="EC120" s="147">
        <f t="shared" si="38"/>
        <v>0.21118315900543064</v>
      </c>
      <c r="ED120" s="133">
        <v>0.34291033888515604</v>
      </c>
      <c r="EE120" s="133">
        <v>0.19135441444706905</v>
      </c>
      <c r="EF120" s="133">
        <v>0.15155592443808699</v>
      </c>
      <c r="EG120" s="133">
        <v>0.16284773871302605</v>
      </c>
      <c r="EH120" s="133">
        <v>4.5290559060965026E-2</v>
      </c>
      <c r="EI120" s="133">
        <v>1.6397051465686853E-2</v>
      </c>
      <c r="EJ120" s="133">
        <v>0.11837498370492755</v>
      </c>
      <c r="EK120" s="133">
        <f t="shared" si="49"/>
        <v>0.1347720351706144</v>
      </c>
      <c r="EL120" s="139">
        <v>0.11781713574586217</v>
      </c>
      <c r="EM120" s="140">
        <v>3.590288943820364E-2</v>
      </c>
      <c r="EN120" s="140">
        <v>8.1914246307658548E-2</v>
      </c>
      <c r="EO120" s="140">
        <v>2.5570813566446304E-2</v>
      </c>
      <c r="EP120" s="140">
        <v>1.5835198348575823E-2</v>
      </c>
      <c r="EQ120" s="140">
        <v>3.561067920170823E-3</v>
      </c>
      <c r="ER120" s="140">
        <v>7.2850055914645412E-2</v>
      </c>
      <c r="ES120" s="141">
        <f t="shared" si="50"/>
        <v>7.6411123834816241E-2</v>
      </c>
      <c r="ET120" s="139">
        <v>4.2097281777582825E-2</v>
      </c>
      <c r="EU120" s="140">
        <v>7.2155021986608867E-3</v>
      </c>
      <c r="EV120" s="140">
        <v>3.488177957892194E-2</v>
      </c>
      <c r="EW120" s="140">
        <v>5.4940320551395416E-3</v>
      </c>
      <c r="EX120" s="140">
        <v>2.5613040966259511E-3</v>
      </c>
      <c r="EY120" s="140">
        <v>6.4418566635676298E-4</v>
      </c>
      <c r="EZ120" s="140">
        <v>3.3397759526878103E-2</v>
      </c>
      <c r="FA120" s="141">
        <f t="shared" si="51"/>
        <v>3.4041945193234863E-2</v>
      </c>
      <c r="FB120" s="139">
        <v>7.5719855725765228E-2</v>
      </c>
      <c r="FC120" s="140">
        <v>2.8687387704849243E-2</v>
      </c>
      <c r="FD120" s="140">
        <v>4.7032468020915985E-2</v>
      </c>
      <c r="FE120" s="140">
        <v>2.0076781511306763E-2</v>
      </c>
      <c r="FF120" s="140">
        <v>1.3273893855512142E-2</v>
      </c>
      <c r="FG120" s="140">
        <v>2.9168822802603245E-3</v>
      </c>
      <c r="FH120" s="140">
        <v>3.9452295750379562E-2</v>
      </c>
      <c r="FI120" s="141">
        <f t="shared" si="52"/>
        <v>4.2369178030639887E-2</v>
      </c>
      <c r="FK120" s="32">
        <v>2008</v>
      </c>
      <c r="FL120" s="122">
        <v>0.21621109606065886</v>
      </c>
      <c r="FM120" s="117">
        <v>0.19254047238398095</v>
      </c>
      <c r="FN120" s="117">
        <v>2.3670623676677917E-2</v>
      </c>
      <c r="FO120" s="122">
        <v>0.44087855001590548</v>
      </c>
      <c r="FP120" s="117">
        <v>0.37655325477134899</v>
      </c>
      <c r="FQ120" s="123">
        <v>6.4325295244556463E-2</v>
      </c>
      <c r="FR120" s="117">
        <v>0.34291033888515604</v>
      </c>
      <c r="FS120" s="117">
        <v>0.19135441444706905</v>
      </c>
      <c r="FT120" s="117">
        <v>0.15155592443808699</v>
      </c>
      <c r="FU120" s="122">
        <v>0.11781713574586217</v>
      </c>
      <c r="FV120" s="117">
        <v>3.590288943820364E-2</v>
      </c>
      <c r="FW120" s="123">
        <v>8.1914246307658548E-2</v>
      </c>
      <c r="FX120" s="117">
        <v>4.2097281777582825E-2</v>
      </c>
      <c r="FY120" s="117">
        <v>7.2155021986608867E-3</v>
      </c>
      <c r="FZ120" s="123">
        <v>3.488177957892194E-2</v>
      </c>
      <c r="GA120" s="117"/>
      <c r="GB120" s="117"/>
      <c r="GC120" s="199">
        <v>1.5989608764648437</v>
      </c>
      <c r="GD120" s="194">
        <v>1.2876931428909302</v>
      </c>
      <c r="GE120" s="194">
        <v>1.4961810111999512</v>
      </c>
      <c r="GF120" s="194">
        <v>1.639751672744751</v>
      </c>
      <c r="GG120" s="194">
        <v>1.7211552858352661</v>
      </c>
      <c r="GH120" s="194">
        <v>1.7527815103530884</v>
      </c>
      <c r="GI120" s="194">
        <v>1.7302805185317993</v>
      </c>
      <c r="GJ120" s="200">
        <v>1.5303924083709717</v>
      </c>
      <c r="GK120" s="38">
        <v>2008</v>
      </c>
      <c r="GL120" s="211">
        <f t="shared" si="45"/>
        <v>0.59632670879364014</v>
      </c>
      <c r="GM120" s="120">
        <v>0.40367329120635986</v>
      </c>
      <c r="GN120" s="120">
        <v>0.27660790085792542</v>
      </c>
      <c r="GO120" s="120">
        <v>0.1501186341047287</v>
      </c>
      <c r="GP120" s="121">
        <v>0.10745919495820999</v>
      </c>
      <c r="GQ120" s="74"/>
      <c r="GR120" s="74"/>
      <c r="GS120" s="74"/>
      <c r="GT120" s="74"/>
      <c r="GU120" s="74"/>
      <c r="GZ120" s="74"/>
      <c r="HA120" s="74"/>
      <c r="HB120" s="74"/>
      <c r="HC120" s="74"/>
      <c r="HH120" s="193">
        <v>0.77856516838073697</v>
      </c>
      <c r="HI120" s="194">
        <v>0.50596987601477117</v>
      </c>
      <c r="HJ120" s="224">
        <f t="shared" si="46"/>
        <v>0.39393052171502091</v>
      </c>
      <c r="HK120" s="195">
        <v>0.87717633694410302</v>
      </c>
      <c r="IE120" s="73">
        <v>0.20159872675893387</v>
      </c>
      <c r="IF120" s="74">
        <v>0.493886177259447</v>
      </c>
      <c r="IG120" s="74">
        <v>0.30451506376266479</v>
      </c>
      <c r="IH120" s="74">
        <v>8.452228456735611E-2</v>
      </c>
      <c r="II120" s="75">
        <v>5.909951776266098E-2</v>
      </c>
      <c r="IJ120" s="73">
        <v>0.21760491477475</v>
      </c>
      <c r="IK120" s="74">
        <v>0.425730475334203</v>
      </c>
      <c r="IL120" s="74">
        <v>0.35666462779045105</v>
      </c>
      <c r="IM120" s="74">
        <v>0.12609153985977173</v>
      </c>
      <c r="IN120" s="74">
        <v>9.2998884618282318E-2</v>
      </c>
      <c r="IO120" s="75">
        <v>4.5994892716407776E-2</v>
      </c>
      <c r="IP120" s="73">
        <v>0.24299796319991451</v>
      </c>
      <c r="IQ120" s="74">
        <v>0.42446283765002502</v>
      </c>
      <c r="IR120" s="74">
        <v>0.33253920078277588</v>
      </c>
      <c r="IS120" s="74">
        <v>0.11887846887111664</v>
      </c>
      <c r="IT120" s="74">
        <v>8.6305685341358185E-2</v>
      </c>
      <c r="IU120" s="75">
        <v>4.2993087321519852E-2</v>
      </c>
      <c r="IW120">
        <v>2012</v>
      </c>
      <c r="IX120" s="63">
        <v>0.66849875450134277</v>
      </c>
      <c r="IY120" s="63">
        <v>0.56639757415166292</v>
      </c>
      <c r="IZ120" s="14">
        <v>0.32960525155067444</v>
      </c>
      <c r="JA120" s="13">
        <v>0.26640212535858154</v>
      </c>
      <c r="JB120" s="13">
        <v>0.33223742246627808</v>
      </c>
      <c r="JC120" s="13">
        <v>0.22999259450479093</v>
      </c>
      <c r="JD120" s="13">
        <v>0.11232244968414307</v>
      </c>
      <c r="JE120" s="13">
        <v>5.8463290333747864E-2</v>
      </c>
    </row>
    <row r="121" spans="1:265">
      <c r="A121" s="4">
        <v>2009</v>
      </c>
      <c r="B121" s="5">
        <v>1382.2027332625271</v>
      </c>
      <c r="C121" s="5">
        <v>284.17525836252719</v>
      </c>
      <c r="D121" s="57">
        <f t="shared" si="11"/>
        <v>0.20559593142444807</v>
      </c>
      <c r="E121" s="12">
        <v>8.9981624229018078E-2</v>
      </c>
      <c r="F121" s="12">
        <v>1.5569964550248828E-2</v>
      </c>
      <c r="G121" s="12">
        <v>1.4466626510841005E-2</v>
      </c>
      <c r="H121" s="12">
        <v>8.5577716134340134E-2</v>
      </c>
      <c r="I121" s="12">
        <v>3.3239696966561913E-2</v>
      </c>
      <c r="J121" s="57">
        <v>5.2338019167778221E-2</v>
      </c>
      <c r="K121" s="58">
        <f t="shared" si="12"/>
        <v>0</v>
      </c>
      <c r="L121">
        <v>2009</v>
      </c>
      <c r="M121" s="55">
        <v>997.93893313700914</v>
      </c>
      <c r="N121" s="55">
        <v>269.34300000000002</v>
      </c>
      <c r="O121" s="55">
        <v>102.02593313700915</v>
      </c>
      <c r="P121" s="1">
        <v>559.71849999999995</v>
      </c>
      <c r="Q121" s="14">
        <f t="shared" si="53"/>
        <v>0.14003088474256367</v>
      </c>
      <c r="R121" s="53">
        <v>5.0999999999999997E-2</v>
      </c>
      <c r="S121" s="1">
        <f t="shared" si="21"/>
        <v>589.79820864067437</v>
      </c>
      <c r="T121" s="1">
        <f t="shared" si="15"/>
        <v>30.07970864067439</v>
      </c>
      <c r="U121" s="1">
        <f t="shared" si="22"/>
        <v>589.79820864067437</v>
      </c>
      <c r="V121" s="56">
        <f t="shared" si="23"/>
        <v>0.59101633281973553</v>
      </c>
      <c r="W121" s="18">
        <f t="shared" si="16"/>
        <v>0.10223664970790532</v>
      </c>
      <c r="X121" s="18">
        <f t="shared" si="17"/>
        <v>0.26989928046330802</v>
      </c>
      <c r="Y121" s="54">
        <f t="shared" si="24"/>
        <v>3.684773700905114E-2</v>
      </c>
      <c r="Z121" s="13">
        <f t="shared" si="54"/>
        <v>1</v>
      </c>
      <c r="AA121" s="4">
        <v>2009</v>
      </c>
      <c r="AB121" s="13">
        <v>0.19314733147621155</v>
      </c>
      <c r="AC121" s="13">
        <v>0.48677748441696167</v>
      </c>
      <c r="AD121" s="13">
        <v>0.32007515430450439</v>
      </c>
      <c r="AE121" s="13">
        <v>8.4476254880428314E-2</v>
      </c>
      <c r="AF121" s="23">
        <v>0.20050951838493347</v>
      </c>
      <c r="AG121" s="23">
        <v>0.46937423944473267</v>
      </c>
      <c r="AH121" s="23">
        <v>0.33011621236801147</v>
      </c>
      <c r="AI121" s="23">
        <v>8.5136763751506805E-2</v>
      </c>
      <c r="AJ121" s="23">
        <v>0.19485834240913391</v>
      </c>
      <c r="AK121" s="23">
        <v>0.46366769075393677</v>
      </c>
      <c r="AL121" s="23">
        <v>0.34147393703460693</v>
      </c>
      <c r="AM121" s="23">
        <v>0.10623789578676224</v>
      </c>
      <c r="AN121" s="23">
        <v>3.4681361168622971E-2</v>
      </c>
      <c r="AO121" s="13">
        <v>0.22678197920322418</v>
      </c>
      <c r="AP121" s="13">
        <v>0.44964790344238281</v>
      </c>
      <c r="AQ121" s="13">
        <v>0.3235701322555542</v>
      </c>
      <c r="AR121" s="13">
        <v>0.10206306725740433</v>
      </c>
      <c r="AS121" s="13">
        <f t="shared" si="13"/>
        <v>0.22150706499814987</v>
      </c>
      <c r="AT121" s="13">
        <v>3.3994060009717941E-2</v>
      </c>
      <c r="AU121" s="215">
        <v>34150.046185010673</v>
      </c>
      <c r="AV121" s="171">
        <v>0.12369853258132898</v>
      </c>
      <c r="AW121" s="171">
        <v>0.42383828759193509</v>
      </c>
      <c r="AX121" s="171">
        <v>0.45246317982673601</v>
      </c>
      <c r="AY121" s="171">
        <v>0.18534594774246199</v>
      </c>
      <c r="AZ121" s="171">
        <f t="shared" si="43"/>
        <v>0.26711723208427401</v>
      </c>
      <c r="BA121" s="216">
        <v>59285.747964204769</v>
      </c>
      <c r="BB121" s="215">
        <f>DataFigures!BA121*$BF$26</f>
        <v>48546.253291985005</v>
      </c>
      <c r="BC121" s="171">
        <f t="shared" si="44"/>
        <v>0.7034537965188109</v>
      </c>
      <c r="BD121" s="115"/>
      <c r="BI121" s="74"/>
      <c r="BJ121" s="4">
        <v>2009</v>
      </c>
      <c r="BK121" s="36">
        <v>1.5292876923922449E-4</v>
      </c>
      <c r="BL121" s="36">
        <v>4.4398125261068344E-2</v>
      </c>
      <c r="BM121" s="36">
        <v>0.28043296933174133</v>
      </c>
      <c r="BN121" s="36">
        <v>0.67516893148422241</v>
      </c>
      <c r="BO121" s="36">
        <v>0.32819375395774841</v>
      </c>
      <c r="BP121" s="36">
        <v>0.13039569556713104</v>
      </c>
      <c r="BQ121" s="36">
        <v>5.0072722136974335E-2</v>
      </c>
      <c r="BR121" s="36">
        <v>1.6925472766160965E-2</v>
      </c>
      <c r="BS121" s="37">
        <f t="shared" si="25"/>
        <v>0.346975177526474</v>
      </c>
      <c r="BT121" s="41">
        <v>1.7737363232299685E-3</v>
      </c>
      <c r="BU121" s="41">
        <v>0.23988190293312073</v>
      </c>
      <c r="BV121" s="41">
        <v>0.49320551753044128</v>
      </c>
      <c r="BW121" s="41">
        <v>0.26691257953643799</v>
      </c>
      <c r="BX121" s="41">
        <v>5.7701405137777328E-2</v>
      </c>
      <c r="BY121" s="41">
        <v>1.3668876141309738E-2</v>
      </c>
      <c r="BZ121" s="36">
        <f t="shared" si="27"/>
        <v>0.20921117439866066</v>
      </c>
      <c r="CA121" s="41">
        <v>0</v>
      </c>
      <c r="CB121" s="36">
        <v>0.19745767116546631</v>
      </c>
      <c r="CC121" s="36">
        <v>0.50325822830200195</v>
      </c>
      <c r="CD121" s="36">
        <v>0.29928413033485413</v>
      </c>
      <c r="CE121" s="36">
        <v>7.0363618433475494E-2</v>
      </c>
      <c r="CF121" s="36">
        <v>1.7462745308876038E-2</v>
      </c>
      <c r="CG121" s="37">
        <f t="shared" si="28"/>
        <v>0.22892051190137863</v>
      </c>
      <c r="CH121" s="36"/>
      <c r="DF121" s="139">
        <v>0.22152107543818156</v>
      </c>
      <c r="DG121" s="140">
        <v>0.19713482174598765</v>
      </c>
      <c r="DH121" s="140">
        <v>2.4386253692193903E-2</v>
      </c>
      <c r="DI121" s="140">
        <v>0.19426718330942094</v>
      </c>
      <c r="DJ121" s="140">
        <v>5.2130048089543239E-3</v>
      </c>
      <c r="DK121" s="140">
        <v>1.4133933518160587E-2</v>
      </c>
      <c r="DL121" s="140">
        <v>7.9069550496556843E-3</v>
      </c>
      <c r="DM121" s="141">
        <f t="shared" si="47"/>
        <v>2.2040888567816271E-2</v>
      </c>
      <c r="DN121" s="133">
        <v>0.45575693535012529</v>
      </c>
      <c r="DO121" s="133">
        <v>0.39179339559252291</v>
      </c>
      <c r="DP121" s="133">
        <v>6.3963539757602383E-2</v>
      </c>
      <c r="DQ121" s="133">
        <v>0.38416025787591934</v>
      </c>
      <c r="DR121" s="133">
        <v>1.3504872988839624E-2</v>
      </c>
      <c r="DS121" s="133">
        <v>3.1254501427939861E-2</v>
      </c>
      <c r="DT121" s="133">
        <v>2.6837303645933487E-2</v>
      </c>
      <c r="DU121" s="133">
        <f t="shared" si="48"/>
        <v>5.8091805073873348E-2</v>
      </c>
      <c r="DV121" s="145">
        <f t="shared" si="31"/>
        <v>0.42369974433477975</v>
      </c>
      <c r="DW121" s="146">
        <f t="shared" si="32"/>
        <v>0.2324646686477051</v>
      </c>
      <c r="DX121" s="146">
        <f t="shared" si="33"/>
        <v>0.19123507568707473</v>
      </c>
      <c r="DY121" s="146">
        <f t="shared" si="34"/>
        <v>0.19948768895119429</v>
      </c>
      <c r="DZ121" s="146">
        <f t="shared" si="35"/>
        <v>5.2924774729413683E-2</v>
      </c>
      <c r="EA121" s="146">
        <f t="shared" si="36"/>
        <v>2.4540419589230075E-2</v>
      </c>
      <c r="EB121" s="146">
        <f t="shared" si="37"/>
        <v>0.14674686265907261</v>
      </c>
      <c r="EC121" s="147">
        <f t="shared" si="38"/>
        <v>0.17128728224830267</v>
      </c>
      <c r="ED121" s="133">
        <v>0.32272195312600194</v>
      </c>
      <c r="EE121" s="133">
        <v>0.19689951619540769</v>
      </c>
      <c r="EF121" s="133">
        <v>0.12582243693059431</v>
      </c>
      <c r="EG121" s="133">
        <v>0.17297846591100097</v>
      </c>
      <c r="EH121" s="133">
        <v>3.8825132835163888E-2</v>
      </c>
      <c r="EI121" s="133">
        <v>2.0050646224727128E-2</v>
      </c>
      <c r="EJ121" s="133">
        <v>9.086770882751849E-2</v>
      </c>
      <c r="EK121" s="133">
        <f t="shared" si="49"/>
        <v>0.11091835505224562</v>
      </c>
      <c r="EL121" s="139">
        <v>0.10097779120877784</v>
      </c>
      <c r="EM121" s="140">
        <v>3.5565152452297411E-2</v>
      </c>
      <c r="EN121" s="140">
        <v>6.5412638756480429E-2</v>
      </c>
      <c r="EO121" s="140">
        <v>2.6509223040193319E-2</v>
      </c>
      <c r="EP121" s="140">
        <v>1.4099641894249797E-2</v>
      </c>
      <c r="EQ121" s="140">
        <v>4.4897733645029476E-3</v>
      </c>
      <c r="ER121" s="140">
        <v>5.5879153831554104E-2</v>
      </c>
      <c r="ES121" s="141">
        <f t="shared" si="50"/>
        <v>6.0368927196057048E-2</v>
      </c>
      <c r="ET121" s="139">
        <v>3.3477474997260663E-2</v>
      </c>
      <c r="EU121" s="140">
        <v>6.9125488224146669E-3</v>
      </c>
      <c r="EV121" s="140">
        <v>2.6564926174845994E-2</v>
      </c>
      <c r="EW121" s="140">
        <v>5.3116469644010067E-3</v>
      </c>
      <c r="EX121" s="140">
        <v>2.4048007602790761E-3</v>
      </c>
      <c r="EY121" s="140">
        <v>8.2961383992535701E-4</v>
      </c>
      <c r="EZ121" s="140">
        <v>2.4931413483520772E-2</v>
      </c>
      <c r="FA121" s="141">
        <f t="shared" si="51"/>
        <v>2.576102732344613E-2</v>
      </c>
      <c r="FB121" s="139">
        <v>6.7500315606594086E-2</v>
      </c>
      <c r="FC121" s="140">
        <v>2.8652602806687355E-2</v>
      </c>
      <c r="FD121" s="140">
        <v>3.8847710937261581E-2</v>
      </c>
      <c r="FE121" s="140">
        <v>2.1197576075792313E-2</v>
      </c>
      <c r="FF121" s="140">
        <v>1.1694841086864471E-2</v>
      </c>
      <c r="FG121" s="140">
        <v>3.6601594183593988E-3</v>
      </c>
      <c r="FH121" s="140">
        <v>3.0947741121053696E-2</v>
      </c>
      <c r="FI121" s="141">
        <f t="shared" si="52"/>
        <v>3.4607900539413095E-2</v>
      </c>
      <c r="FK121" s="32">
        <v>2009</v>
      </c>
      <c r="FL121" s="122">
        <v>0.22152107543818156</v>
      </c>
      <c r="FM121" s="117">
        <v>0.19713482174598765</v>
      </c>
      <c r="FN121" s="117">
        <v>2.4386253692193903E-2</v>
      </c>
      <c r="FO121" s="122">
        <v>0.45575693535012529</v>
      </c>
      <c r="FP121" s="117">
        <v>0.39179339559252291</v>
      </c>
      <c r="FQ121" s="123">
        <v>6.3963539757602383E-2</v>
      </c>
      <c r="FR121" s="117">
        <v>0.32272195312600194</v>
      </c>
      <c r="FS121" s="117">
        <v>0.19689951619540769</v>
      </c>
      <c r="FT121" s="117">
        <v>0.12582243693059431</v>
      </c>
      <c r="FU121" s="122">
        <v>0.10097779120877784</v>
      </c>
      <c r="FV121" s="117">
        <v>3.5565152452297411E-2</v>
      </c>
      <c r="FW121" s="123">
        <v>6.5412638756480429E-2</v>
      </c>
      <c r="FX121" s="117">
        <v>3.3477474997260663E-2</v>
      </c>
      <c r="FY121" s="117">
        <v>6.9125488224146669E-3</v>
      </c>
      <c r="FZ121" s="123">
        <v>2.6564926174845994E-2</v>
      </c>
      <c r="GA121" s="117"/>
      <c r="GB121" s="117"/>
      <c r="GC121" s="199">
        <v>1.5461665391921997</v>
      </c>
      <c r="GD121" s="194">
        <v>1.2396297454833984</v>
      </c>
      <c r="GE121" s="194">
        <v>1.4336856603622437</v>
      </c>
      <c r="GF121" s="194">
        <v>1.5810891389846802</v>
      </c>
      <c r="GG121" s="194">
        <v>1.6573574542999268</v>
      </c>
      <c r="GH121" s="194">
        <v>1.6952540874481201</v>
      </c>
      <c r="GI121" s="194">
        <v>1.7044498920440674</v>
      </c>
      <c r="GJ121" s="200">
        <v>1.5096714496612549</v>
      </c>
      <c r="GK121" s="38">
        <v>2009</v>
      </c>
      <c r="GL121" s="211">
        <f t="shared" si="45"/>
        <v>0.5876883864402771</v>
      </c>
      <c r="GM121" s="120">
        <v>0.4123116135597229</v>
      </c>
      <c r="GN121" s="120">
        <v>0.2858218252658844</v>
      </c>
      <c r="GO121" s="120">
        <v>0.14905709028244019</v>
      </c>
      <c r="GP121" s="121">
        <v>0.10637355595827103</v>
      </c>
      <c r="GQ121" s="74"/>
      <c r="GR121" s="74"/>
      <c r="GS121" s="74"/>
      <c r="GT121" s="74"/>
      <c r="GU121" s="74"/>
      <c r="GZ121" s="74"/>
      <c r="HA121" s="74"/>
      <c r="HB121" s="74"/>
      <c r="HC121" s="74"/>
      <c r="HH121" s="193">
        <v>0.77972044050693501</v>
      </c>
      <c r="HI121" s="194">
        <v>0.5067969736575525</v>
      </c>
      <c r="HJ121" s="224">
        <f t="shared" si="46"/>
        <v>0.39515995954784838</v>
      </c>
      <c r="HK121" s="195">
        <v>0.87011978030204795</v>
      </c>
      <c r="IE121" s="73">
        <v>0.19589768246987346</v>
      </c>
      <c r="IF121" s="74">
        <v>0.50829533805187899</v>
      </c>
      <c r="IG121" s="74">
        <v>0.29580700397491455</v>
      </c>
      <c r="IH121" s="74">
        <v>7.5219199061393738E-2</v>
      </c>
      <c r="II121" s="75">
        <v>5.0992224365472794E-2</v>
      </c>
      <c r="IJ121" s="73">
        <v>0.22633064724642629</v>
      </c>
      <c r="IK121" s="74">
        <v>0.44097214930190398</v>
      </c>
      <c r="IL121" s="74">
        <v>0.33269718289375305</v>
      </c>
      <c r="IM121" s="74">
        <v>0.10725508630275726</v>
      </c>
      <c r="IN121" s="74">
        <v>7.7092677354812622E-2</v>
      </c>
      <c r="IO121" s="75">
        <v>3.6502420902252197E-2</v>
      </c>
      <c r="IP121" s="73">
        <v>0.25281342526694323</v>
      </c>
      <c r="IQ121" s="74">
        <v>0.43689835107941799</v>
      </c>
      <c r="IR121" s="74">
        <v>0.31028825044631958</v>
      </c>
      <c r="IS121" s="74">
        <v>0.10077911615371704</v>
      </c>
      <c r="IT121" s="74">
        <v>7.1805551648139954E-2</v>
      </c>
      <c r="IU121" s="75">
        <v>3.4096542745828629E-2</v>
      </c>
      <c r="IW121">
        <v>2013</v>
      </c>
    </row>
    <row r="122" spans="1:265">
      <c r="A122" s="4">
        <v>2010</v>
      </c>
      <c r="B122" s="5">
        <v>1432.0125150282272</v>
      </c>
      <c r="C122" s="5">
        <v>304.185837728227</v>
      </c>
      <c r="D122" s="57">
        <f t="shared" si="11"/>
        <v>0.21241842130285504</v>
      </c>
      <c r="E122" s="12">
        <v>8.4674943960134239E-2</v>
      </c>
      <c r="F122" s="12">
        <v>2.1084505541115586E-2</v>
      </c>
      <c r="G122" s="12">
        <v>2.0980738579351878E-2</v>
      </c>
      <c r="H122" s="12">
        <v>8.5678233222253319E-2</v>
      </c>
      <c r="I122" s="12">
        <v>3.4659613291872421E-2</v>
      </c>
      <c r="J122" s="57">
        <v>5.1018619930380905E-2</v>
      </c>
      <c r="K122" s="58">
        <f t="shared" si="12"/>
        <v>0</v>
      </c>
      <c r="L122">
        <v>2010</v>
      </c>
      <c r="M122" s="55">
        <v>1025.154449508409</v>
      </c>
      <c r="N122" s="55">
        <v>275.41000000000003</v>
      </c>
      <c r="O122" s="55">
        <v>104.05044950840897</v>
      </c>
      <c r="P122" s="1">
        <v>572.49810000000002</v>
      </c>
      <c r="Q122" s="14">
        <f t="shared" si="53"/>
        <v>0.13878122015659147</v>
      </c>
      <c r="R122" s="53">
        <v>5.0999999999999997E-2</v>
      </c>
      <c r="S122" s="1">
        <f t="shared" si="21"/>
        <v>603.2645943097998</v>
      </c>
      <c r="T122" s="1">
        <f t="shared" si="15"/>
        <v>30.766494309799789</v>
      </c>
      <c r="U122" s="1">
        <f t="shared" si="22"/>
        <v>603.2645943097998</v>
      </c>
      <c r="V122" s="56">
        <f t="shared" si="23"/>
        <v>0.5884621527995928</v>
      </c>
      <c r="W122" s="18">
        <f t="shared" si="16"/>
        <v>0.10149733979919236</v>
      </c>
      <c r="X122" s="18">
        <f t="shared" si="17"/>
        <v>0.26865220175561549</v>
      </c>
      <c r="Y122" s="54">
        <f t="shared" si="24"/>
        <v>4.1388305645599366E-2</v>
      </c>
      <c r="Z122" s="13">
        <f t="shared" si="54"/>
        <v>1</v>
      </c>
      <c r="AA122" s="4">
        <v>2010</v>
      </c>
      <c r="AB122" s="13">
        <v>0.19351483881473541</v>
      </c>
      <c r="AC122" s="13">
        <v>0.48376321792602539</v>
      </c>
      <c r="AD122" s="13">
        <v>0.32272195816040039</v>
      </c>
      <c r="AE122" s="13">
        <v>8.8008537888526917E-2</v>
      </c>
      <c r="AF122" s="23">
        <v>0.19867740571498871</v>
      </c>
      <c r="AG122" s="23">
        <v>0.4679202139377594</v>
      </c>
      <c r="AH122" s="23">
        <v>0.33340233564376831</v>
      </c>
      <c r="AI122" s="23">
        <v>8.8787771761417389E-2</v>
      </c>
      <c r="AJ122" s="23">
        <v>0.1938803642988205</v>
      </c>
      <c r="AK122" s="23">
        <v>0.46062573790550232</v>
      </c>
      <c r="AL122" s="23">
        <v>0.34549388289451599</v>
      </c>
      <c r="AM122" s="23">
        <v>0.11269491910934448</v>
      </c>
      <c r="AN122" s="23">
        <v>3.9906792342662811E-2</v>
      </c>
      <c r="AO122" s="13">
        <v>0.22224369645118713</v>
      </c>
      <c r="AP122" s="13">
        <v>0.45117846131324768</v>
      </c>
      <c r="AQ122" s="13">
        <v>0.32657784223556519</v>
      </c>
      <c r="AR122" s="13">
        <v>0.10785072296857834</v>
      </c>
      <c r="AS122" s="13">
        <f t="shared" si="13"/>
        <v>0.21872711926698685</v>
      </c>
      <c r="AT122" s="13">
        <v>3.8025565445423126E-2</v>
      </c>
      <c r="AU122" s="215">
        <v>34794.154306498851</v>
      </c>
      <c r="AV122" s="171">
        <v>0.11913418769836404</v>
      </c>
      <c r="AW122" s="171">
        <v>0.41582116484642101</v>
      </c>
      <c r="AX122" s="171">
        <v>0.46504464745521507</v>
      </c>
      <c r="AY122" s="171">
        <v>0.19712361693382299</v>
      </c>
      <c r="AZ122" s="171">
        <f t="shared" si="43"/>
        <v>0.26792103052139205</v>
      </c>
      <c r="BA122" s="216">
        <v>60640.133753859787</v>
      </c>
      <c r="BB122" s="215">
        <f>DataFigures!BA122*$BF$26</f>
        <v>49655.294804615594</v>
      </c>
      <c r="BC122" s="171">
        <f t="shared" si="44"/>
        <v>0.70071388043122929</v>
      </c>
      <c r="BD122" s="115"/>
      <c r="BI122" s="74"/>
      <c r="BJ122" s="4">
        <v>2010</v>
      </c>
      <c r="BK122" s="36">
        <v>4.5628028601640835E-5</v>
      </c>
      <c r="BL122" s="36">
        <v>4.0834572166204453E-2</v>
      </c>
      <c r="BM122" s="36">
        <v>0.27444618940353394</v>
      </c>
      <c r="BN122" s="36">
        <v>0.6847192645072937</v>
      </c>
      <c r="BO122" s="36">
        <v>0.34796389937400818</v>
      </c>
      <c r="BP122" s="36">
        <v>0.15013135969638824</v>
      </c>
      <c r="BQ122" s="36">
        <v>6.5090000629425049E-2</v>
      </c>
      <c r="BR122" s="36">
        <v>2.3508116602897644E-2</v>
      </c>
      <c r="BS122" s="37">
        <f t="shared" si="25"/>
        <v>0.33675536513328552</v>
      </c>
      <c r="BT122" s="41">
        <v>1.7809757264330983E-3</v>
      </c>
      <c r="BU122" s="41">
        <v>0.23937715590000153</v>
      </c>
      <c r="BV122" s="41">
        <v>0.49180614948272705</v>
      </c>
      <c r="BW122" s="41">
        <v>0.268816739320755</v>
      </c>
      <c r="BX122" s="41">
        <v>5.9352938085794449E-2</v>
      </c>
      <c r="BY122" s="41">
        <v>1.4530662447214127E-2</v>
      </c>
      <c r="BZ122" s="36">
        <f t="shared" si="27"/>
        <v>0.20946380123496056</v>
      </c>
      <c r="CA122" s="41">
        <v>0</v>
      </c>
      <c r="CB122" s="36">
        <v>0.19825717806816101</v>
      </c>
      <c r="CC122" s="36">
        <v>0.5010753870010376</v>
      </c>
      <c r="CD122" s="36">
        <v>0.30066749453544617</v>
      </c>
      <c r="CE122" s="36">
        <v>7.2166107594966888E-2</v>
      </c>
      <c r="CF122" s="36">
        <v>1.8486736342310905E-2</v>
      </c>
      <c r="CG122" s="37">
        <f t="shared" si="28"/>
        <v>0.22850138694047928</v>
      </c>
      <c r="CH122" s="36"/>
      <c r="DF122" s="139">
        <v>0.21970234780050901</v>
      </c>
      <c r="DG122" s="140">
        <v>0.19602144307753594</v>
      </c>
      <c r="DH122" s="140">
        <v>2.3680904722973083E-2</v>
      </c>
      <c r="DI122" s="140">
        <v>0.19309343304485083</v>
      </c>
      <c r="DJ122" s="140">
        <v>5.3536532795415495E-3</v>
      </c>
      <c r="DK122" s="140">
        <v>1.4040420749881041E-2</v>
      </c>
      <c r="DL122" s="140">
        <v>7.2148436469859998E-3</v>
      </c>
      <c r="DM122" s="141">
        <f t="shared" si="47"/>
        <v>2.1255264396867042E-2</v>
      </c>
      <c r="DN122" s="133">
        <v>0.45344335005371972</v>
      </c>
      <c r="DO122" s="133">
        <v>0.38863243330425928</v>
      </c>
      <c r="DP122" s="133">
        <v>6.481091674946049E-2</v>
      </c>
      <c r="DQ122" s="133">
        <v>0.38110203295946121</v>
      </c>
      <c r="DR122" s="133">
        <v>1.3390872885734716E-2</v>
      </c>
      <c r="DS122" s="133">
        <v>3.2503866942277228E-2</v>
      </c>
      <c r="DT122" s="133">
        <v>2.6446588090738649E-2</v>
      </c>
      <c r="DU122" s="133">
        <f t="shared" si="48"/>
        <v>5.8950455033015881E-2</v>
      </c>
      <c r="DV122" s="145">
        <f t="shared" si="31"/>
        <v>0.43410790282983941</v>
      </c>
      <c r="DW122" s="146">
        <f t="shared" si="32"/>
        <v>0.23315114673420778</v>
      </c>
      <c r="DX122" s="146">
        <f t="shared" si="33"/>
        <v>0.20095675609563157</v>
      </c>
      <c r="DY122" s="146">
        <f t="shared" si="34"/>
        <v>0.20077610854059458</v>
      </c>
      <c r="DZ122" s="146">
        <f t="shared" si="35"/>
        <v>5.1895456592882513E-2</v>
      </c>
      <c r="EA122" s="146">
        <f t="shared" si="36"/>
        <v>2.5081852401955516E-2</v>
      </c>
      <c r="EB122" s="146">
        <f t="shared" si="37"/>
        <v>0.1563544855623101</v>
      </c>
      <c r="EC122" s="147">
        <f t="shared" si="38"/>
        <v>0.18143633796426561</v>
      </c>
      <c r="ED122" s="133">
        <v>0.32685433143828518</v>
      </c>
      <c r="EE122" s="133">
        <v>0.19686211964010744</v>
      </c>
      <c r="EF122" s="133">
        <v>0.12999221179817771</v>
      </c>
      <c r="EG122" s="133">
        <v>0.1735388939268887</v>
      </c>
      <c r="EH122" s="133">
        <v>3.7843409884081018E-2</v>
      </c>
      <c r="EI122" s="133">
        <v>2.0506199097528828E-2</v>
      </c>
      <c r="EJ122" s="133">
        <v>9.4965828110089245E-2</v>
      </c>
      <c r="EK122" s="133">
        <f t="shared" si="49"/>
        <v>0.11547202720761807</v>
      </c>
      <c r="EL122" s="139">
        <v>0.10725357139155421</v>
      </c>
      <c r="EM122" s="140">
        <v>3.628902709410034E-2</v>
      </c>
      <c r="EN122" s="140">
        <v>7.0964544297453871E-2</v>
      </c>
      <c r="EO122" s="140">
        <v>2.7237214613705873E-2</v>
      </c>
      <c r="EP122" s="140">
        <v>1.4052046708801499E-2</v>
      </c>
      <c r="EQ122" s="140">
        <v>4.5756533044266868E-3</v>
      </c>
      <c r="ER122" s="140">
        <v>6.1388657452220857E-2</v>
      </c>
      <c r="ES122" s="141">
        <f t="shared" si="50"/>
        <v>6.5964310756647548E-2</v>
      </c>
      <c r="ET122" s="139">
        <v>3.8615212207672028E-2</v>
      </c>
      <c r="EU122" s="140">
        <v>7.3354663530790058E-3</v>
      </c>
      <c r="EV122" s="140">
        <v>3.1279745854593019E-2</v>
      </c>
      <c r="EW122" s="140">
        <v>5.5815973319113255E-3</v>
      </c>
      <c r="EX122" s="140">
        <v>2.6318693643416482E-3</v>
      </c>
      <c r="EY122" s="140">
        <v>8.1743513716599691E-4</v>
      </c>
      <c r="EZ122" s="140">
        <v>2.9584310546969455E-2</v>
      </c>
      <c r="FA122" s="141">
        <f t="shared" si="51"/>
        <v>3.0401745684135451E-2</v>
      </c>
      <c r="FB122" s="139">
        <v>6.8638361990451813E-2</v>
      </c>
      <c r="FC122" s="140">
        <v>2.8953561559319496E-2</v>
      </c>
      <c r="FD122" s="140">
        <v>3.9684798568487167E-2</v>
      </c>
      <c r="FE122" s="140">
        <v>2.1655617281794548E-2</v>
      </c>
      <c r="FF122" s="140">
        <v>1.1420177295804024E-2</v>
      </c>
      <c r="FG122" s="140">
        <v>3.7582181394100189E-3</v>
      </c>
      <c r="FH122" s="140">
        <v>3.1804345548152924E-2</v>
      </c>
      <c r="FI122" s="141">
        <f t="shared" si="52"/>
        <v>3.5562563687562943E-2</v>
      </c>
      <c r="FK122" s="32">
        <v>2010</v>
      </c>
      <c r="FL122" s="122">
        <v>0.21970234780050901</v>
      </c>
      <c r="FM122" s="117">
        <v>0.19602144307753594</v>
      </c>
      <c r="FN122" s="117">
        <v>2.3680904722973083E-2</v>
      </c>
      <c r="FO122" s="122">
        <v>0.45344335005371972</v>
      </c>
      <c r="FP122" s="117">
        <v>0.38863243330425928</v>
      </c>
      <c r="FQ122" s="123">
        <v>6.481091674946049E-2</v>
      </c>
      <c r="FR122" s="117">
        <v>0.32685433143828518</v>
      </c>
      <c r="FS122" s="117">
        <v>0.19686211964010744</v>
      </c>
      <c r="FT122" s="117">
        <v>0.12999221179817771</v>
      </c>
      <c r="FU122" s="122">
        <v>0.10725357139155421</v>
      </c>
      <c r="FV122" s="117">
        <v>3.628902709410034E-2</v>
      </c>
      <c r="FW122" s="123">
        <v>7.0964544297453871E-2</v>
      </c>
      <c r="FX122" s="117">
        <v>3.8615212207672028E-2</v>
      </c>
      <c r="FY122" s="117">
        <v>7.3354663530790058E-3</v>
      </c>
      <c r="FZ122" s="123">
        <v>3.1279745854593019E-2</v>
      </c>
      <c r="GA122" s="117"/>
      <c r="GB122" s="117"/>
      <c r="GC122" s="199">
        <v>1.5379998683929443</v>
      </c>
      <c r="GD122" s="194">
        <v>1.2500697374343872</v>
      </c>
      <c r="GE122" s="194">
        <v>1.4242299795150757</v>
      </c>
      <c r="GF122" s="194">
        <v>1.5557563304901123</v>
      </c>
      <c r="GG122" s="194">
        <v>1.6369750499725342</v>
      </c>
      <c r="GH122" s="194">
        <v>1.674311637878418</v>
      </c>
      <c r="GI122" s="194">
        <v>1.7107181549072266</v>
      </c>
      <c r="GJ122" s="200">
        <v>1.5163004398345947</v>
      </c>
      <c r="GK122" s="38">
        <v>2010</v>
      </c>
      <c r="GL122" s="211">
        <f t="shared" si="45"/>
        <v>0.58510997891426086</v>
      </c>
      <c r="GM122" s="120">
        <v>0.41489002108573914</v>
      </c>
      <c r="GN122" s="120">
        <v>0.29304948449134827</v>
      </c>
      <c r="GO122" s="120">
        <v>0.15733553469181061</v>
      </c>
      <c r="GP122" s="121">
        <v>0.10958811640739441</v>
      </c>
      <c r="GQ122" s="74"/>
      <c r="GR122" s="74"/>
      <c r="GS122" s="74"/>
      <c r="GT122" s="74"/>
      <c r="GU122" s="74"/>
      <c r="GZ122" s="74"/>
      <c r="HA122" s="74"/>
      <c r="HB122" s="74"/>
      <c r="HC122" s="74"/>
      <c r="HH122" s="193">
        <v>0.786606565117836</v>
      </c>
      <c r="HI122" s="194">
        <v>0.50746769637275824</v>
      </c>
      <c r="HJ122" s="224">
        <f t="shared" si="46"/>
        <v>0.39917742155203628</v>
      </c>
      <c r="HK122" s="195">
        <v>0.86984534561634097</v>
      </c>
      <c r="IE122" s="73">
        <v>0.19423323763234393</v>
      </c>
      <c r="IF122" s="74">
        <v>0.50650041695201697</v>
      </c>
      <c r="IG122" s="74">
        <v>0.29926633834838867</v>
      </c>
      <c r="IH122" s="74">
        <v>7.9838760197162628E-2</v>
      </c>
      <c r="II122" s="75">
        <v>5.5483829230070114E-2</v>
      </c>
      <c r="IJ122" s="73">
        <v>0.22406079631579146</v>
      </c>
      <c r="IK122" s="74">
        <v>0.43765465699895301</v>
      </c>
      <c r="IL122" s="74">
        <v>0.33828455209732056</v>
      </c>
      <c r="IM122" s="74">
        <v>0.11473473161458969</v>
      </c>
      <c r="IN122" s="74">
        <v>8.4662057459354401E-2</v>
      </c>
      <c r="IO122" s="75">
        <v>4.3648730963468552E-2</v>
      </c>
      <c r="IP122" s="73">
        <v>0.25136941618594261</v>
      </c>
      <c r="IQ122" s="74">
        <v>0.43536876173287198</v>
      </c>
      <c r="IR122" s="74">
        <v>0.31326177716255188</v>
      </c>
      <c r="IS122" s="74">
        <v>0.10683224350214005</v>
      </c>
      <c r="IT122" s="74">
        <v>7.7412813901901245E-2</v>
      </c>
      <c r="IU122" s="75">
        <v>3.7919767200946808E-2</v>
      </c>
      <c r="IW122">
        <v>2014</v>
      </c>
    </row>
    <row r="123" spans="1:265">
      <c r="A123" s="4">
        <v>2011</v>
      </c>
      <c r="B123" s="5">
        <v>1471.3532380859626</v>
      </c>
      <c r="C123" s="5">
        <v>312.98713288596264</v>
      </c>
      <c r="D123" s="57">
        <f t="shared" si="11"/>
        <v>0.2127205927062884</v>
      </c>
      <c r="E123" s="12">
        <v>8.7923486787212665E-2</v>
      </c>
      <c r="F123" s="12">
        <v>2.4205949378542767E-2</v>
      </c>
      <c r="G123" s="12">
        <v>1.8343164230235038E-2</v>
      </c>
      <c r="H123" s="12">
        <v>8.2247992310297974E-2</v>
      </c>
      <c r="I123" s="12">
        <v>3.1871340468182165E-2</v>
      </c>
      <c r="J123" s="57">
        <v>5.0376651842115809E-2</v>
      </c>
      <c r="K123" s="58">
        <f t="shared" si="12"/>
        <v>0</v>
      </c>
      <c r="L123">
        <v>2011</v>
      </c>
      <c r="M123" s="55">
        <v>1056.2373723774688</v>
      </c>
      <c r="N123" s="55">
        <v>287.827</v>
      </c>
      <c r="O123" s="55">
        <v>105.46237237746891</v>
      </c>
      <c r="P123" s="1">
        <v>602.51530000000002</v>
      </c>
      <c r="Q123" s="14">
        <f t="shared" si="53"/>
        <v>0.13724746069104632</v>
      </c>
      <c r="R123" s="53">
        <v>5.0999999999999997E-2</v>
      </c>
      <c r="S123" s="1">
        <f t="shared" si="21"/>
        <v>634.89494204425716</v>
      </c>
      <c r="T123" s="1">
        <f t="shared" si="15"/>
        <v>32.37964204425711</v>
      </c>
      <c r="U123" s="1">
        <f t="shared" si="22"/>
        <v>634.89494204425716</v>
      </c>
      <c r="V123" s="56">
        <f t="shared" si="23"/>
        <v>0.60109115493156784</v>
      </c>
      <c r="W123" s="18">
        <f t="shared" si="16"/>
        <v>9.9847226708221132E-2</v>
      </c>
      <c r="X123" s="18">
        <f t="shared" si="17"/>
        <v>0.27250219271463055</v>
      </c>
      <c r="Y123" s="54">
        <f t="shared" si="24"/>
        <v>2.6559425645580503E-2</v>
      </c>
      <c r="Z123" s="13">
        <f t="shared" si="54"/>
        <v>1</v>
      </c>
      <c r="AA123" s="4">
        <v>2011</v>
      </c>
      <c r="AB123" s="13">
        <v>0.19687958061695099</v>
      </c>
      <c r="AC123" s="13">
        <v>0.48075154423713684</v>
      </c>
      <c r="AD123" s="13">
        <v>0.32236886024475098</v>
      </c>
      <c r="AE123" s="13">
        <v>8.8199682533740997E-2</v>
      </c>
      <c r="AF123" s="23">
        <v>0.20010469853878021</v>
      </c>
      <c r="AG123" s="23">
        <v>0.46631905436515808</v>
      </c>
      <c r="AH123" s="23">
        <v>0.3335762619972229</v>
      </c>
      <c r="AI123" s="23">
        <v>9.0049885213375092E-2</v>
      </c>
      <c r="AJ123" s="23">
        <v>0.19686217606067657</v>
      </c>
      <c r="AK123" s="23">
        <v>0.45667150616645813</v>
      </c>
      <c r="AL123" s="23">
        <v>0.3464663028717041</v>
      </c>
      <c r="AM123" s="23">
        <v>0.11475162953138351</v>
      </c>
      <c r="AN123" s="23">
        <v>4.0900435298681259E-2</v>
      </c>
      <c r="AO123" s="13">
        <v>0.21833433210849762</v>
      </c>
      <c r="AP123" s="13">
        <v>0.44512301683425903</v>
      </c>
      <c r="AQ123" s="13">
        <v>0.33654263615608215</v>
      </c>
      <c r="AR123" s="13">
        <v>0.12010686099529266</v>
      </c>
      <c r="AS123" s="13">
        <f t="shared" si="13"/>
        <v>0.21643577516078949</v>
      </c>
      <c r="AT123" s="13">
        <v>5.0001539289951324E-2</v>
      </c>
      <c r="AU123" s="215">
        <v>35260.375132107481</v>
      </c>
      <c r="AV123" s="171">
        <v>0.11657345294952402</v>
      </c>
      <c r="AW123" s="171">
        <v>0.41651582717895491</v>
      </c>
      <c r="AX123" s="171">
        <v>0.466910719871521</v>
      </c>
      <c r="AY123" s="171">
        <v>0.19511735439300498</v>
      </c>
      <c r="AZ123" s="171">
        <f t="shared" si="43"/>
        <v>0.27179336547851601</v>
      </c>
      <c r="BA123" s="216">
        <v>61616.907267250215</v>
      </c>
      <c r="BB123" s="215">
        <f>DataFigures!BA123*$BF$26</f>
        <v>50455.127749602376</v>
      </c>
      <c r="BC123" s="171">
        <f t="shared" si="44"/>
        <v>0.69884621652524426</v>
      </c>
      <c r="BD123" s="115"/>
      <c r="BI123" s="74"/>
      <c r="BJ123" s="4">
        <v>2011</v>
      </c>
      <c r="BK123" s="36">
        <v>5.8094505220651627E-5</v>
      </c>
      <c r="BL123" s="36">
        <v>4.2176663875579834E-2</v>
      </c>
      <c r="BM123" s="36">
        <v>0.26836118102073669</v>
      </c>
      <c r="BN123" s="36">
        <v>0.68946212530136108</v>
      </c>
      <c r="BO123" s="36">
        <v>0.35884383320808411</v>
      </c>
      <c r="BP123" s="36">
        <v>0.15509943664073944</v>
      </c>
      <c r="BQ123" s="36">
        <v>6.3234426081180573E-2</v>
      </c>
      <c r="BR123" s="36">
        <v>2.5521812960505486E-2</v>
      </c>
      <c r="BS123" s="37">
        <f t="shared" si="25"/>
        <v>0.33061829209327698</v>
      </c>
      <c r="BT123" s="41">
        <v>1.8501002341508865E-3</v>
      </c>
      <c r="BU123" s="41">
        <v>0.24273613095283508</v>
      </c>
      <c r="BV123" s="41">
        <v>0.489248126745224</v>
      </c>
      <c r="BW123" s="41">
        <v>0.26801574230194092</v>
      </c>
      <c r="BX123" s="41">
        <v>5.9488408267498016E-2</v>
      </c>
      <c r="BY123" s="41">
        <v>1.4764810912311077E-2</v>
      </c>
      <c r="BZ123" s="36">
        <f t="shared" si="27"/>
        <v>0.2085273340344429</v>
      </c>
      <c r="CA123" s="41">
        <v>0</v>
      </c>
      <c r="CB123" s="36">
        <v>0.20242230594158173</v>
      </c>
      <c r="CC123" s="36">
        <v>0.49819949269294739</v>
      </c>
      <c r="CD123" s="36">
        <v>0.29937821626663208</v>
      </c>
      <c r="CE123" s="36">
        <v>7.2134412825107574E-2</v>
      </c>
      <c r="CF123" s="36">
        <v>1.8767662346363068E-2</v>
      </c>
      <c r="CG123" s="37">
        <f t="shared" si="28"/>
        <v>0.22724380344152451</v>
      </c>
      <c r="CH123" s="36"/>
      <c r="DF123" s="139">
        <v>0.22219333198478725</v>
      </c>
      <c r="DG123" s="140">
        <v>0.19822233715749737</v>
      </c>
      <c r="DH123" s="140">
        <v>2.3970994827289878E-2</v>
      </c>
      <c r="DI123" s="140">
        <v>0.19515919755212963</v>
      </c>
      <c r="DJ123" s="140">
        <v>5.5616009749703101E-3</v>
      </c>
      <c r="DK123" s="140">
        <v>1.405280545051896E-2</v>
      </c>
      <c r="DL123" s="140">
        <v>7.4197334246141316E-3</v>
      </c>
      <c r="DM123" s="141">
        <f t="shared" si="47"/>
        <v>2.147253887513309E-2</v>
      </c>
      <c r="DN123" s="133">
        <v>0.44974904047652137</v>
      </c>
      <c r="DO123" s="133">
        <v>0.38625190870277631</v>
      </c>
      <c r="DP123" s="133">
        <v>6.3497131773745108E-2</v>
      </c>
      <c r="DQ123" s="133">
        <v>0.37858908623456955</v>
      </c>
      <c r="DR123" s="133">
        <v>1.3521781653176638E-2</v>
      </c>
      <c r="DS123" s="133">
        <v>3.1191120335706802E-2</v>
      </c>
      <c r="DT123" s="133">
        <v>2.6447050145643389E-2</v>
      </c>
      <c r="DU123" s="133">
        <f t="shared" si="48"/>
        <v>5.7638170481350191E-2</v>
      </c>
      <c r="DV123" s="145">
        <f t="shared" si="31"/>
        <v>0.43762640385676033</v>
      </c>
      <c r="DW123" s="146">
        <f t="shared" si="32"/>
        <v>0.23251324613469881</v>
      </c>
      <c r="DX123" s="146">
        <f t="shared" si="33"/>
        <v>0.20511315772206146</v>
      </c>
      <c r="DY123" s="146">
        <f t="shared" si="34"/>
        <v>0.20116700511425734</v>
      </c>
      <c r="DZ123" s="146">
        <f t="shared" si="35"/>
        <v>4.997651089068033E-2</v>
      </c>
      <c r="EA123" s="146">
        <f t="shared" si="36"/>
        <v>2.3863595246085823E-2</v>
      </c>
      <c r="EB123" s="146">
        <f t="shared" si="37"/>
        <v>0.16261928783174195</v>
      </c>
      <c r="EC123" s="147">
        <f t="shared" si="38"/>
        <v>0.18648288307782779</v>
      </c>
      <c r="ED123" s="133">
        <v>0.32805764889438549</v>
      </c>
      <c r="EE123" s="133">
        <v>0.19653757796405288</v>
      </c>
      <c r="EF123" s="133">
        <v>0.13152007093033258</v>
      </c>
      <c r="EG123" s="133">
        <v>0.17388420319184661</v>
      </c>
      <c r="EH123" s="133">
        <v>3.6557364331323901E-2</v>
      </c>
      <c r="EI123" s="133">
        <v>1.9597216370158425E-2</v>
      </c>
      <c r="EJ123" s="133">
        <v>9.8018860317315298E-2</v>
      </c>
      <c r="EK123" s="133">
        <f t="shared" si="49"/>
        <v>0.11761607668747373</v>
      </c>
      <c r="EL123" s="139">
        <v>0.10956875496237482</v>
      </c>
      <c r="EM123" s="140">
        <v>3.597566817064593E-2</v>
      </c>
      <c r="EN123" s="140">
        <v>7.3593086791728879E-2</v>
      </c>
      <c r="EO123" s="140">
        <v>2.7282801922410727E-2</v>
      </c>
      <c r="EP123" s="140">
        <v>1.3419146559356429E-2</v>
      </c>
      <c r="EQ123" s="140">
        <v>4.2663788759273978E-3</v>
      </c>
      <c r="ER123" s="140">
        <v>6.4600427514426656E-2</v>
      </c>
      <c r="ES123" s="141">
        <f t="shared" si="50"/>
        <v>6.8866806390354057E-2</v>
      </c>
      <c r="ET123" s="139">
        <v>3.9651691424320387E-2</v>
      </c>
      <c r="EU123" s="140">
        <v>7.1486162881562385E-3</v>
      </c>
      <c r="EV123" s="140">
        <v>3.2503075136164149E-2</v>
      </c>
      <c r="EW123" s="140">
        <v>5.4828864522278309E-3</v>
      </c>
      <c r="EX123" s="140">
        <v>2.488497016934748E-3</v>
      </c>
      <c r="EY123" s="140">
        <v>7.3719184506223806E-4</v>
      </c>
      <c r="EZ123" s="140">
        <v>3.0943115966899592E-2</v>
      </c>
      <c r="FA123" s="141">
        <f t="shared" si="51"/>
        <v>3.1680307811961829E-2</v>
      </c>
      <c r="FB123" s="139">
        <v>6.9917060434818268E-2</v>
      </c>
      <c r="FC123" s="140">
        <v>2.8827052563428879E-2</v>
      </c>
      <c r="FD123" s="140">
        <v>4.1090011596679688E-2</v>
      </c>
      <c r="FE123" s="140">
        <v>2.1799914538860321E-2</v>
      </c>
      <c r="FF123" s="140">
        <v>1.0930649936199188E-2</v>
      </c>
      <c r="FG123" s="140">
        <v>3.5291870590299368E-3</v>
      </c>
      <c r="FH123" s="140">
        <v>3.3657312393188477E-2</v>
      </c>
      <c r="FI123" s="141">
        <f t="shared" si="52"/>
        <v>3.7186499452218413E-2</v>
      </c>
      <c r="FK123" s="32">
        <v>2011</v>
      </c>
      <c r="FL123" s="122">
        <v>0.22219333198478725</v>
      </c>
      <c r="FM123" s="117">
        <v>0.19822233715749737</v>
      </c>
      <c r="FN123" s="117">
        <v>2.3970994827289878E-2</v>
      </c>
      <c r="FO123" s="122">
        <v>0.44974904047652137</v>
      </c>
      <c r="FP123" s="117">
        <v>0.38625190870277631</v>
      </c>
      <c r="FQ123" s="123">
        <v>6.3497131773745108E-2</v>
      </c>
      <c r="FR123" s="117">
        <v>0.32805764889438549</v>
      </c>
      <c r="FS123" s="117">
        <v>0.19653757796405288</v>
      </c>
      <c r="FT123" s="117">
        <v>0.13152007093033258</v>
      </c>
      <c r="FU123" s="122">
        <v>0.10956875496237482</v>
      </c>
      <c r="FV123" s="117">
        <v>3.597566817064593E-2</v>
      </c>
      <c r="FW123" s="123">
        <v>7.3593086791728879E-2</v>
      </c>
      <c r="FX123" s="117">
        <v>3.9651691424320387E-2</v>
      </c>
      <c r="FY123" s="117">
        <v>7.1486162881562385E-3</v>
      </c>
      <c r="FZ123" s="123">
        <v>3.2503075136164149E-2</v>
      </c>
      <c r="GA123" s="117"/>
      <c r="GB123" s="117"/>
      <c r="GC123" s="199">
        <v>1.529114842414856</v>
      </c>
      <c r="GD123" s="194">
        <v>1.2354284524917603</v>
      </c>
      <c r="GE123" s="194">
        <v>1.4122550487518311</v>
      </c>
      <c r="GF123" s="194">
        <v>1.5540598630905151</v>
      </c>
      <c r="GG123" s="194">
        <v>1.6194180250167847</v>
      </c>
      <c r="GH123" s="194">
        <v>1.6643044948577881</v>
      </c>
      <c r="GI123" s="194">
        <v>1.6918171644210815</v>
      </c>
      <c r="GJ123" s="200">
        <v>1.5104250907897949</v>
      </c>
      <c r="GK123" s="38">
        <v>2011</v>
      </c>
      <c r="GL123" s="211">
        <f t="shared" si="45"/>
        <v>0.58760318160057068</v>
      </c>
      <c r="GM123" s="120">
        <v>0.41239681839942932</v>
      </c>
      <c r="GN123" s="120">
        <v>0.29279518127441406</v>
      </c>
      <c r="GO123" s="120">
        <v>0.16201323270797729</v>
      </c>
      <c r="GP123" s="121">
        <v>0.11547795683145523</v>
      </c>
      <c r="GQ123" s="74"/>
      <c r="GR123" s="74"/>
      <c r="GS123" s="74"/>
      <c r="GT123" s="74"/>
      <c r="GU123" s="74"/>
      <c r="GZ123" s="74"/>
      <c r="HA123" s="74"/>
      <c r="HB123" s="74"/>
      <c r="HC123" s="74"/>
      <c r="HH123" s="193">
        <v>0.79229229688644398</v>
      </c>
      <c r="HI123" s="194">
        <v>0.50693912495539395</v>
      </c>
      <c r="HJ123" s="224">
        <f t="shared" si="46"/>
        <v>0.4016439636925131</v>
      </c>
      <c r="HK123" s="195">
        <v>0.87503584474325202</v>
      </c>
      <c r="IE123" s="73">
        <v>0.19774919121000908</v>
      </c>
      <c r="IF123" s="74">
        <v>0.50514494620867501</v>
      </c>
      <c r="IG123" s="74">
        <v>0.2971058189868927</v>
      </c>
      <c r="IH123" s="74">
        <v>7.868397980928421E-2</v>
      </c>
      <c r="II123" s="75">
        <v>5.5048130452632904E-2</v>
      </c>
      <c r="IJ123" s="73">
        <v>0.22470775936054146</v>
      </c>
      <c r="IK123" s="74">
        <v>0.43376745160927799</v>
      </c>
      <c r="IL123" s="74">
        <v>0.34152480959892273</v>
      </c>
      <c r="IM123" s="74">
        <v>0.11630178242921829</v>
      </c>
      <c r="IN123" s="74">
        <v>8.5186012089252472E-2</v>
      </c>
      <c r="IO123" s="75">
        <v>4.1322037577629089E-2</v>
      </c>
      <c r="IP123" s="73">
        <v>0.25143869316778489</v>
      </c>
      <c r="IQ123" s="74">
        <v>0.43232053947136201</v>
      </c>
      <c r="IR123" s="74">
        <v>0.31624072790145874</v>
      </c>
      <c r="IS123" s="74">
        <v>0.1110600084066391</v>
      </c>
      <c r="IT123" s="74">
        <v>8.2072027027606964E-2</v>
      </c>
      <c r="IU123" s="75">
        <v>4.227011650800705E-2</v>
      </c>
    </row>
    <row r="124" spans="1:265" ht="15" thickBot="1">
      <c r="A124" s="4">
        <v>2012</v>
      </c>
      <c r="B124" s="5">
        <v>1475.6887761086248</v>
      </c>
      <c r="C124" s="5">
        <v>292.65533720862499</v>
      </c>
      <c r="D124" s="57">
        <f t="shared" si="11"/>
        <v>0.19831779027306415</v>
      </c>
      <c r="E124" s="12">
        <v>8.5052136247963581E-2</v>
      </c>
      <c r="F124" s="12">
        <v>2.5086019216095143E-2</v>
      </c>
      <c r="G124" s="12">
        <v>5.0779766272590595E-3</v>
      </c>
      <c r="H124" s="12">
        <v>8.3101658181746391E-2</v>
      </c>
      <c r="I124" s="12">
        <v>3.0992984930471139E-2</v>
      </c>
      <c r="J124" s="57">
        <v>5.2108673251275259E-2</v>
      </c>
      <c r="K124" s="58">
        <f t="shared" si="12"/>
        <v>0</v>
      </c>
      <c r="L124">
        <v>2012</v>
      </c>
      <c r="M124" s="55">
        <v>1078.7973037215393</v>
      </c>
      <c r="N124" s="55">
        <v>295.83600000000001</v>
      </c>
      <c r="O124" s="55">
        <v>109.32230372153928</v>
      </c>
      <c r="P124" s="1">
        <v>613.52459999999996</v>
      </c>
      <c r="Q124" s="14">
        <f t="shared" si="53"/>
        <v>0.13962670083682685</v>
      </c>
      <c r="R124" s="53">
        <v>5.0999999999999997E-2</v>
      </c>
      <c r="S124" s="1">
        <f t="shared" si="21"/>
        <v>646.49589041095885</v>
      </c>
      <c r="T124" s="1">
        <f t="shared" si="15"/>
        <v>32.9712904109589</v>
      </c>
      <c r="U124" s="1">
        <f t="shared" si="22"/>
        <v>646.49589041095885</v>
      </c>
      <c r="V124" s="56">
        <f t="shared" si="23"/>
        <v>0.59927466279414554</v>
      </c>
      <c r="W124" s="18">
        <f t="shared" si="16"/>
        <v>0.10133720518619105</v>
      </c>
      <c r="X124" s="18">
        <f t="shared" si="17"/>
        <v>0.27422760418426262</v>
      </c>
      <c r="Y124" s="54">
        <f t="shared" si="24"/>
        <v>2.5160527835400792E-2</v>
      </c>
      <c r="Z124" s="13">
        <f t="shared" si="54"/>
        <v>1</v>
      </c>
      <c r="AA124" s="4">
        <v>2012</v>
      </c>
      <c r="AB124" s="13">
        <v>0.19844236969947815</v>
      </c>
      <c r="AC124" s="13">
        <v>0.48156869411468506</v>
      </c>
      <c r="AD124" s="13">
        <v>0.31998893618583679</v>
      </c>
      <c r="AE124" s="13">
        <v>8.6260862648487091E-2</v>
      </c>
      <c r="AF124" s="23">
        <v>0.20012329518795013</v>
      </c>
      <c r="AG124" s="23">
        <v>0.46772065758705139</v>
      </c>
      <c r="AH124" s="23">
        <v>0.33215600252151489</v>
      </c>
      <c r="AI124" s="23">
        <v>8.8053375482559204E-2</v>
      </c>
      <c r="AJ124" s="23">
        <v>0.20052686333656311</v>
      </c>
      <c r="AK124" s="23">
        <v>0.46297502517700195</v>
      </c>
      <c r="AL124" s="23">
        <v>0.33649811148643494</v>
      </c>
      <c r="AM124" s="23">
        <v>0.10520076006650925</v>
      </c>
      <c r="AN124" s="23">
        <v>3.4491188824176788E-2</v>
      </c>
      <c r="AO124" s="13">
        <v>0.22201213240623474</v>
      </c>
      <c r="AP124" s="13">
        <v>0.44838261604309082</v>
      </c>
      <c r="AQ124" s="13">
        <v>0.32960525155067444</v>
      </c>
      <c r="AR124" s="13">
        <v>0.11232244968414307</v>
      </c>
      <c r="AS124" s="13">
        <f t="shared" si="13"/>
        <v>0.21728280186653137</v>
      </c>
      <c r="AT124" s="13">
        <v>4.4235933572053909E-2</v>
      </c>
      <c r="AU124" s="215">
        <v>34664.263261332118</v>
      </c>
      <c r="AV124" s="171">
        <v>0.11331850290298495</v>
      </c>
      <c r="AW124" s="171">
        <v>0.40809383988380393</v>
      </c>
      <c r="AX124" s="171">
        <v>0.47858765721321089</v>
      </c>
      <c r="AY124" s="171">
        <v>0.20645661652088207</v>
      </c>
      <c r="AZ124" s="171">
        <f t="shared" si="43"/>
        <v>0.27213104069232885</v>
      </c>
      <c r="BA124" s="216">
        <v>63081.341968360859</v>
      </c>
      <c r="BB124" s="215">
        <f>DataFigures!BA124*$BF$26</f>
        <v>51654.283033476226</v>
      </c>
      <c r="BC124" s="171">
        <f t="shared" si="44"/>
        <v>0.67108207152670818</v>
      </c>
      <c r="BD124" s="115"/>
      <c r="BI124" s="74"/>
      <c r="BJ124" s="4">
        <v>2012</v>
      </c>
      <c r="BK124" s="36">
        <v>6.3247571233659983E-5</v>
      </c>
      <c r="BL124" s="36">
        <v>4.6476725488901138E-2</v>
      </c>
      <c r="BM124" s="36">
        <v>0.28502455353736877</v>
      </c>
      <c r="BN124" s="36">
        <v>0.66849875450134277</v>
      </c>
      <c r="BO124" s="36">
        <v>0.33223742246627808</v>
      </c>
      <c r="BP124" s="36">
        <v>0.13298545777797699</v>
      </c>
      <c r="BQ124" s="36">
        <v>4.8080336302518845E-2</v>
      </c>
      <c r="BR124" s="36">
        <v>1.5989819541573524E-2</v>
      </c>
      <c r="BS124" s="37">
        <f t="shared" si="25"/>
        <v>0.3362613320350647</v>
      </c>
      <c r="BT124" s="41">
        <v>1.6583261312916875E-3</v>
      </c>
      <c r="BU124" s="41">
        <v>0.24356311559677124</v>
      </c>
      <c r="BV124" s="41">
        <v>0.49003472924232483</v>
      </c>
      <c r="BW124" s="41">
        <v>0.26640212535858154</v>
      </c>
      <c r="BX124" s="41">
        <v>5.8463290333747864E-2</v>
      </c>
      <c r="BY124" s="41">
        <v>1.4145952649414539E-2</v>
      </c>
      <c r="BZ124" s="36">
        <f t="shared" si="27"/>
        <v>0.20793883502483368</v>
      </c>
      <c r="CA124" s="41">
        <v>0</v>
      </c>
      <c r="CB124" s="36">
        <v>0.20388352870941162</v>
      </c>
      <c r="CC124" s="36">
        <v>0.49870267510414124</v>
      </c>
      <c r="CD124" s="36">
        <v>0.29741376638412476</v>
      </c>
      <c r="CE124" s="36">
        <v>7.0908881723880768E-2</v>
      </c>
      <c r="CF124" s="36">
        <v>1.8082013353705406E-2</v>
      </c>
      <c r="CG124" s="37">
        <f t="shared" si="28"/>
        <v>0.22650488466024399</v>
      </c>
      <c r="CH124" s="36"/>
      <c r="DF124" s="139">
        <v>0.22607286392627937</v>
      </c>
      <c r="DG124" s="140">
        <v>0.20178896832123139</v>
      </c>
      <c r="DH124" s="140">
        <v>2.428389560504798E-2</v>
      </c>
      <c r="DI124" s="140">
        <v>0.19874567002989352</v>
      </c>
      <c r="DJ124" s="140">
        <v>5.6211118045761312E-3</v>
      </c>
      <c r="DK124" s="140">
        <v>1.453932390190521E-2</v>
      </c>
      <c r="DL124" s="140">
        <v>7.1667540902672997E-3</v>
      </c>
      <c r="DM124" s="141">
        <f t="shared" si="47"/>
        <v>2.1706077992172508E-2</v>
      </c>
      <c r="DN124" s="133">
        <v>0.45631638637475458</v>
      </c>
      <c r="DO124" s="133">
        <v>0.39287454564357971</v>
      </c>
      <c r="DP124" s="133">
        <v>6.3441840731174926E-2</v>
      </c>
      <c r="DQ124" s="133">
        <v>0.38547318428754807</v>
      </c>
      <c r="DR124" s="133">
        <v>1.3271579406337594E-2</v>
      </c>
      <c r="DS124" s="133">
        <v>3.2452006945320709E-2</v>
      </c>
      <c r="DT124" s="133">
        <v>2.5119611794384485E-2</v>
      </c>
      <c r="DU124" s="133">
        <f t="shared" si="48"/>
        <v>5.7571618739705191E-2</v>
      </c>
      <c r="DV124" s="145">
        <f t="shared" si="31"/>
        <v>0.41733748230898637</v>
      </c>
      <c r="DW124" s="146">
        <f t="shared" si="32"/>
        <v>0.23593976769027336</v>
      </c>
      <c r="DX124" s="146">
        <f t="shared" si="33"/>
        <v>0.18139771461871301</v>
      </c>
      <c r="DY124" s="146">
        <f t="shared" si="34"/>
        <v>0.20558612886816263</v>
      </c>
      <c r="DZ124" s="146">
        <f t="shared" si="35"/>
        <v>4.8869995815707584E-2</v>
      </c>
      <c r="EA124" s="146">
        <f t="shared" si="36"/>
        <v>2.4609492672960261E-2</v>
      </c>
      <c r="EB124" s="146">
        <f t="shared" si="37"/>
        <v>0.13827186076291703</v>
      </c>
      <c r="EC124" s="147">
        <f t="shared" si="38"/>
        <v>0.16288135343587729</v>
      </c>
      <c r="ED124" s="133">
        <v>0.31761075303895986</v>
      </c>
      <c r="EE124" s="133">
        <v>0.19939628101669679</v>
      </c>
      <c r="EF124" s="133">
        <v>0.11821447202226307</v>
      </c>
      <c r="EG124" s="133">
        <v>0.17750994162634015</v>
      </c>
      <c r="EH124" s="133">
        <v>3.5688086994567936E-2</v>
      </c>
      <c r="EI124" s="133">
        <v>2.0167413351706735E-2</v>
      </c>
      <c r="EJ124" s="133">
        <v>8.4245307439442543E-2</v>
      </c>
      <c r="EK124" s="133">
        <f t="shared" si="49"/>
        <v>0.10441272079114927</v>
      </c>
      <c r="EL124" s="139">
        <v>9.9726729270026515E-2</v>
      </c>
      <c r="EM124" s="140">
        <v>3.654348667357657E-2</v>
      </c>
      <c r="EN124" s="140">
        <v>6.3183242596449946E-2</v>
      </c>
      <c r="EO124" s="140">
        <v>2.8076187241822481E-2</v>
      </c>
      <c r="EP124" s="140">
        <v>1.3181908821139648E-2</v>
      </c>
      <c r="EQ124" s="140">
        <v>4.4420793212535253E-3</v>
      </c>
      <c r="ER124" s="140">
        <v>5.4026553323474495E-2</v>
      </c>
      <c r="ES124" s="141">
        <f t="shared" si="50"/>
        <v>5.8468632644728021E-2</v>
      </c>
      <c r="ET124" s="139">
        <v>3.314848623619443E-2</v>
      </c>
      <c r="EU124" s="140">
        <v>7.2609080888229064E-3</v>
      </c>
      <c r="EV124" s="140">
        <v>2.5887578147371526E-2</v>
      </c>
      <c r="EW124" s="140">
        <v>5.6272638030350208E-3</v>
      </c>
      <c r="EX124" s="140">
        <v>2.4529169239237191E-3</v>
      </c>
      <c r="EY124" s="140">
        <v>8.1358346167807499E-4</v>
      </c>
      <c r="EZ124" s="140">
        <v>2.4254721916278092E-2</v>
      </c>
      <c r="FA124" s="141">
        <f t="shared" si="51"/>
        <v>2.5068305377956165E-2</v>
      </c>
      <c r="FB124" s="139">
        <v>6.6578246653079987E-2</v>
      </c>
      <c r="FC124" s="140">
        <v>2.9282579198479652E-2</v>
      </c>
      <c r="FD124" s="140">
        <v>3.7295665591955185E-2</v>
      </c>
      <c r="FE124" s="140">
        <v>2.244892343878746E-2</v>
      </c>
      <c r="FF124" s="140">
        <v>1.0728991590440273E-2</v>
      </c>
      <c r="FG124" s="140">
        <v>3.6284958478063345E-3</v>
      </c>
      <c r="FH124" s="140">
        <v>2.9771830886602402E-2</v>
      </c>
      <c r="FI124" s="141">
        <f t="shared" si="52"/>
        <v>3.3400326734408736E-2</v>
      </c>
      <c r="FK124" s="32">
        <v>2012</v>
      </c>
      <c r="FL124" s="167">
        <v>0.22607286392627937</v>
      </c>
      <c r="FM124" s="168">
        <v>0.20178896832123139</v>
      </c>
      <c r="FN124" s="168">
        <v>2.428389560504798E-2</v>
      </c>
      <c r="FO124" s="167">
        <v>0.45631638637475458</v>
      </c>
      <c r="FP124" s="168">
        <v>0.39287454564357971</v>
      </c>
      <c r="FQ124" s="169">
        <v>6.3441840731174926E-2</v>
      </c>
      <c r="FR124" s="168">
        <v>0.31761075303895986</v>
      </c>
      <c r="FS124" s="168">
        <v>0.19939628101669679</v>
      </c>
      <c r="FT124" s="168">
        <v>0.11821447202226307</v>
      </c>
      <c r="FU124" s="167">
        <v>9.9726729270026515E-2</v>
      </c>
      <c r="FV124" s="168">
        <v>3.654348667357657E-2</v>
      </c>
      <c r="FW124" s="169">
        <v>6.3183242596449946E-2</v>
      </c>
      <c r="FX124" s="168">
        <v>3.314848623619443E-2</v>
      </c>
      <c r="FY124" s="168">
        <v>7.2609080888229064E-3</v>
      </c>
      <c r="FZ124" s="169">
        <v>2.5887578147371526E-2</v>
      </c>
      <c r="GA124" s="117"/>
      <c r="GB124" s="117"/>
      <c r="GC124" s="199">
        <v>1.5127072334289551</v>
      </c>
      <c r="GD124" s="194">
        <v>1.2392480373382568</v>
      </c>
      <c r="GE124" s="194">
        <v>1.4014750719070435</v>
      </c>
      <c r="GF124" s="194">
        <v>1.5305241346359253</v>
      </c>
      <c r="GG124" s="194">
        <v>1.6048125028610229</v>
      </c>
      <c r="GH124" s="194">
        <v>1.631711483001709</v>
      </c>
      <c r="GI124" s="194">
        <v>1.6650880575180054</v>
      </c>
      <c r="GJ124" s="200">
        <v>1.4916306734085083</v>
      </c>
      <c r="GK124" s="38">
        <v>2012</v>
      </c>
      <c r="GL124" s="211">
        <f t="shared" si="45"/>
        <v>0.58312848210334778</v>
      </c>
      <c r="GM124" s="120">
        <v>0.41687151789665222</v>
      </c>
      <c r="GN124" s="120">
        <v>0.29504081606864929</v>
      </c>
      <c r="GO124" s="120">
        <v>0.16411982476711273</v>
      </c>
      <c r="GP124" s="121">
        <v>0.11996550858020782</v>
      </c>
      <c r="GQ124" s="74"/>
      <c r="GR124" s="74"/>
      <c r="GS124" s="74"/>
      <c r="GT124" s="74"/>
      <c r="GU124" s="74"/>
      <c r="GZ124" s="74"/>
      <c r="HA124" s="74"/>
      <c r="HB124" s="74"/>
      <c r="HC124" s="74"/>
      <c r="HH124" s="196">
        <v>0.79212510585784901</v>
      </c>
      <c r="HI124" s="197">
        <v>0.5075765137467636</v>
      </c>
      <c r="HJ124" s="225">
        <f t="shared" si="46"/>
        <v>0.40206409968261309</v>
      </c>
      <c r="HK124" s="198">
        <v>0.87580127269029595</v>
      </c>
      <c r="IE124" s="76">
        <v>0.19756185374115498</v>
      </c>
      <c r="IF124" s="77">
        <v>0.50818980396704505</v>
      </c>
      <c r="IG124" s="77">
        <v>0.29424834251403809</v>
      </c>
      <c r="IH124" s="77">
        <v>7.6345734298229218E-2</v>
      </c>
      <c r="II124" s="78">
        <v>5.2429907023906708E-2</v>
      </c>
      <c r="IJ124" s="76">
        <v>0.22920305683275199</v>
      </c>
      <c r="IK124" s="77">
        <v>0.44064735447403103</v>
      </c>
      <c r="IL124" s="77">
        <v>0.33014962077140808</v>
      </c>
      <c r="IM124" s="77">
        <v>0.10640788823366165</v>
      </c>
      <c r="IN124" s="77">
        <v>7.6066091656684875E-2</v>
      </c>
      <c r="IO124" s="78">
        <v>3.4884192049503326E-2</v>
      </c>
      <c r="IP124" s="76">
        <v>0.25726200202739169</v>
      </c>
      <c r="IQ124" s="77">
        <v>0.44109637668663298</v>
      </c>
      <c r="IR124" s="77">
        <v>0.30164164304733276</v>
      </c>
      <c r="IS124" s="77">
        <v>9.7759827971458435E-2</v>
      </c>
      <c r="IT124" s="77">
        <v>7.0584774017333984E-2</v>
      </c>
      <c r="IU124" s="78">
        <v>3.3958077430725098E-2</v>
      </c>
    </row>
    <row r="125" spans="1:265">
      <c r="A125" s="4">
        <v>2013</v>
      </c>
      <c r="B125" s="5">
        <v>1491.3993285567205</v>
      </c>
      <c r="C125" s="5">
        <v>292.9112570567205</v>
      </c>
      <c r="D125" s="57">
        <f t="shared" si="11"/>
        <v>0.19640028760116246</v>
      </c>
      <c r="E125" s="12">
        <v>8.405739085249328E-2</v>
      </c>
      <c r="F125" s="12">
        <v>2.7025777242970821E-2</v>
      </c>
      <c r="G125" s="12">
        <v>-2.275277755591329E-5</v>
      </c>
      <c r="H125" s="12">
        <v>8.5339872283254264E-2</v>
      </c>
      <c r="I125" s="12">
        <v>3.203836764915291E-2</v>
      </c>
      <c r="J125" s="57">
        <v>5.3301504634101361E-2</v>
      </c>
      <c r="K125" s="58">
        <f t="shared" si="12"/>
        <v>0</v>
      </c>
      <c r="L125">
        <v>2013</v>
      </c>
      <c r="M125" s="55">
        <v>1092.4791673355019</v>
      </c>
      <c r="N125" s="55">
        <v>302.39400000000001</v>
      </c>
      <c r="O125" s="55">
        <v>113.94816733550175</v>
      </c>
      <c r="P125" s="1"/>
      <c r="Q125" s="14"/>
      <c r="R125" s="1"/>
      <c r="S125" s="1"/>
      <c r="T125" s="1"/>
      <c r="U125" s="1"/>
      <c r="V125" s="18"/>
      <c r="W125" s="18"/>
      <c r="X125" s="18"/>
      <c r="Y125" s="54"/>
      <c r="Z125" s="13"/>
      <c r="AA125" s="4">
        <v>2013</v>
      </c>
      <c r="AF125" s="23"/>
      <c r="AG125" s="23"/>
      <c r="AH125" s="23"/>
      <c r="AI125" s="23"/>
      <c r="AU125" s="215">
        <v>34640.622939651323</v>
      </c>
      <c r="AV125" s="171">
        <v>0.11728060245513905</v>
      </c>
      <c r="AW125" s="171">
        <v>0.41213619709014893</v>
      </c>
      <c r="AX125" s="171">
        <v>0.47058320045471197</v>
      </c>
      <c r="AY125" s="171">
        <v>0.19493770599365198</v>
      </c>
      <c r="AZ125" s="171">
        <f t="shared" si="43"/>
        <v>0.27564549446106001</v>
      </c>
      <c r="BA125" s="216">
        <v>63231.048581182076</v>
      </c>
      <c r="BB125" s="215">
        <f>DataFigures!BA125*$BF$26</f>
        <v>51776.870592798106</v>
      </c>
      <c r="BC125" s="171">
        <f t="shared" si="44"/>
        <v>0.66903662857657631</v>
      </c>
      <c r="BD125" s="115"/>
      <c r="BJ125" s="4">
        <v>2013</v>
      </c>
      <c r="BK125" s="36" t="e">
        <v>#REF!</v>
      </c>
      <c r="BL125" s="36" t="e">
        <v>#REF!</v>
      </c>
      <c r="BM125" s="36" t="e">
        <v>#REF!</v>
      </c>
      <c r="BN125" s="36" t="e">
        <v>#REF!</v>
      </c>
      <c r="BO125" s="36" t="e">
        <v>#REF!</v>
      </c>
      <c r="BP125" s="36" t="e">
        <v>#REF!</v>
      </c>
      <c r="BQ125" s="36" t="e">
        <v>#REF!</v>
      </c>
      <c r="BR125" s="36" t="e">
        <v>#REF!</v>
      </c>
      <c r="BS125" s="37" t="e">
        <f t="shared" si="25"/>
        <v>#REF!</v>
      </c>
      <c r="BT125" s="41" t="e">
        <v>#REF!</v>
      </c>
      <c r="BU125" s="41" t="e">
        <v>#REF!</v>
      </c>
      <c r="BV125" s="41" t="e">
        <v>#REF!</v>
      </c>
      <c r="BW125" s="41" t="e">
        <v>#REF!</v>
      </c>
      <c r="BX125" s="41" t="e">
        <v>#REF!</v>
      </c>
      <c r="BY125" s="41" t="e">
        <v>#REF!</v>
      </c>
      <c r="BZ125" s="36" t="e">
        <f t="shared" si="27"/>
        <v>#REF!</v>
      </c>
      <c r="CA125" s="41" t="e">
        <v>#REF!</v>
      </c>
      <c r="CB125" s="36" t="e">
        <v>#REF!</v>
      </c>
      <c r="CC125" s="36" t="e">
        <v>#REF!</v>
      </c>
      <c r="CD125" s="36" t="e">
        <v>#REF!</v>
      </c>
      <c r="CE125" s="36" t="e">
        <v>#REF!</v>
      </c>
      <c r="CF125" s="36" t="e">
        <v>#REF!</v>
      </c>
      <c r="CG125" s="37" t="e">
        <f t="shared" si="28"/>
        <v>#REF!</v>
      </c>
      <c r="CH125" s="36"/>
      <c r="DF125" s="79"/>
      <c r="DG125" s="64"/>
      <c r="DH125" s="64"/>
      <c r="DI125" s="64"/>
      <c r="DJ125" s="64"/>
      <c r="DK125" s="64"/>
      <c r="DL125" s="64"/>
      <c r="DM125" s="65"/>
      <c r="DN125" s="44"/>
      <c r="DO125" s="44"/>
      <c r="DP125" s="44"/>
      <c r="DQ125" s="44"/>
      <c r="DR125" s="44"/>
      <c r="DS125" s="44"/>
      <c r="DT125" s="44"/>
      <c r="DU125" s="44"/>
      <c r="DV125" s="79"/>
      <c r="DW125" s="64"/>
      <c r="DX125" s="64"/>
      <c r="DY125" s="64"/>
      <c r="DZ125" s="64"/>
      <c r="EA125" s="64"/>
      <c r="EB125" s="64"/>
      <c r="EC125" s="65"/>
      <c r="ED125" s="44"/>
      <c r="EE125" s="44"/>
      <c r="EF125" s="44"/>
      <c r="EG125" s="44"/>
      <c r="EH125" s="44"/>
      <c r="EI125" s="44"/>
      <c r="EJ125" s="44"/>
      <c r="EK125" s="44"/>
      <c r="EL125" s="79"/>
      <c r="EM125" s="64"/>
      <c r="EN125" s="64"/>
      <c r="EO125" s="64"/>
      <c r="EP125" s="64"/>
      <c r="EQ125" s="64"/>
      <c r="ER125" s="64"/>
      <c r="ES125" s="65"/>
      <c r="ET125" s="79"/>
      <c r="EU125" s="64"/>
      <c r="EV125" s="64"/>
      <c r="EW125" s="64"/>
      <c r="EX125" s="64"/>
      <c r="EY125" s="64"/>
      <c r="EZ125" s="64"/>
      <c r="FA125" s="65"/>
      <c r="FB125" s="79"/>
      <c r="FC125" s="64"/>
      <c r="FD125" s="64"/>
      <c r="FE125" s="64"/>
      <c r="FF125" s="64"/>
      <c r="FG125" s="64"/>
      <c r="FH125" s="64"/>
      <c r="FI125" s="65"/>
      <c r="FJ125" s="4"/>
      <c r="GC125" s="201"/>
      <c r="GD125" s="202"/>
      <c r="GE125" s="202"/>
      <c r="GF125" s="202"/>
      <c r="GG125" s="202"/>
      <c r="GH125" s="202"/>
      <c r="GI125" s="202"/>
      <c r="GJ125" s="203"/>
      <c r="GK125" s="4">
        <v>2013</v>
      </c>
      <c r="GL125" s="152"/>
      <c r="GM125" s="32"/>
      <c r="GN125" s="32"/>
      <c r="GO125" s="32"/>
      <c r="GP125" s="33"/>
      <c r="IE125" s="44"/>
      <c r="IF125" s="44"/>
      <c r="IG125" s="44"/>
      <c r="IH125" s="44"/>
      <c r="II125" s="44"/>
    </row>
    <row r="126" spans="1:265" ht="15" thickBot="1">
      <c r="A126" s="8">
        <v>2014</v>
      </c>
      <c r="B126" s="5">
        <v>1511.293894616424</v>
      </c>
      <c r="C126" s="5">
        <v>292.91506081642376</v>
      </c>
      <c r="D126" s="57">
        <f>C126/B126</f>
        <v>0.19381740497983516</v>
      </c>
      <c r="E126" s="12">
        <v>8.3360419014494605E-2</v>
      </c>
      <c r="F126" s="12">
        <v>2.6116792245665304E-2</v>
      </c>
      <c r="G126" s="12">
        <v>2.2775020536014751E-3</v>
      </c>
      <c r="H126" s="12">
        <v>8.2062691666073814E-2</v>
      </c>
      <c r="I126" s="12">
        <v>2.9097583307025224E-2</v>
      </c>
      <c r="J126" s="57">
        <v>5.2965108359048593E-2</v>
      </c>
      <c r="K126" s="58">
        <f>D126-E126-F126-G126-H126</f>
        <v>0</v>
      </c>
      <c r="L126">
        <v>2014</v>
      </c>
      <c r="M126" s="55">
        <v>1111.4656344902069</v>
      </c>
      <c r="N126" s="55">
        <v>309.22534000000002</v>
      </c>
      <c r="O126" s="55">
        <v>117.40397449020681</v>
      </c>
      <c r="P126" s="1"/>
      <c r="Q126" s="14"/>
      <c r="R126" s="1"/>
      <c r="S126" s="1"/>
      <c r="T126" s="1"/>
      <c r="U126" s="1"/>
      <c r="V126" s="18"/>
      <c r="W126" s="18"/>
      <c r="X126" s="18"/>
      <c r="Y126" s="54"/>
      <c r="Z126" s="13"/>
      <c r="AA126" s="8">
        <v>2014</v>
      </c>
      <c r="AF126" s="23"/>
      <c r="AG126" s="23"/>
      <c r="AH126" s="23"/>
      <c r="AI126" s="23"/>
      <c r="AU126" s="215">
        <v>34578.32004171802</v>
      </c>
      <c r="AV126" s="171"/>
      <c r="AW126" s="171"/>
      <c r="AX126" s="171"/>
      <c r="AY126" s="171"/>
      <c r="AZ126" s="171"/>
      <c r="BA126" s="216">
        <v>64319.491996947909</v>
      </c>
      <c r="BB126" s="215">
        <f>DataFigures!BA126*$BF$26</f>
        <v>52668.144660684789</v>
      </c>
      <c r="BC126" s="171">
        <f t="shared" si="44"/>
        <v>0.6565319561660905</v>
      </c>
      <c r="BD126" s="115"/>
      <c r="BJ126" s="8">
        <v>2014</v>
      </c>
      <c r="BK126" s="36" t="e">
        <v>#REF!</v>
      </c>
      <c r="BL126" s="36" t="e">
        <v>#REF!</v>
      </c>
      <c r="BM126" s="36" t="e">
        <v>#REF!</v>
      </c>
      <c r="BN126" s="36" t="e">
        <v>#REF!</v>
      </c>
      <c r="BO126" s="36" t="e">
        <v>#REF!</v>
      </c>
      <c r="BP126" s="36" t="e">
        <v>#REF!</v>
      </c>
      <c r="BQ126" s="36" t="e">
        <v>#REF!</v>
      </c>
      <c r="BR126" s="36" t="e">
        <v>#REF!</v>
      </c>
      <c r="BS126" s="37" t="e">
        <f t="shared" si="25"/>
        <v>#REF!</v>
      </c>
      <c r="BT126" s="41" t="e">
        <v>#REF!</v>
      </c>
      <c r="BU126" s="41" t="e">
        <v>#REF!</v>
      </c>
      <c r="BV126" s="41" t="e">
        <v>#REF!</v>
      </c>
      <c r="BW126" s="41" t="e">
        <v>#REF!</v>
      </c>
      <c r="BX126" s="41" t="e">
        <v>#REF!</v>
      </c>
      <c r="BY126" s="41" t="e">
        <v>#REF!</v>
      </c>
      <c r="BZ126" s="36" t="e">
        <f t="shared" si="27"/>
        <v>#REF!</v>
      </c>
      <c r="CA126" s="82" t="e">
        <v>#REF!</v>
      </c>
      <c r="CB126" s="83" t="e">
        <v>#REF!</v>
      </c>
      <c r="CC126" s="83" t="e">
        <v>#REF!</v>
      </c>
      <c r="CD126" s="83" t="e">
        <v>#REF!</v>
      </c>
      <c r="CE126" s="83" t="e">
        <v>#REF!</v>
      </c>
      <c r="CF126" s="83" t="e">
        <v>#REF!</v>
      </c>
      <c r="CG126" s="84" t="e">
        <f t="shared" si="28"/>
        <v>#REF!</v>
      </c>
      <c r="CH126" s="36"/>
      <c r="DF126" s="142"/>
      <c r="DG126" s="143"/>
      <c r="DH126" s="143"/>
      <c r="DI126" s="143"/>
      <c r="DJ126" s="143"/>
      <c r="DK126" s="143"/>
      <c r="DL126" s="143"/>
      <c r="DM126" s="144"/>
      <c r="DN126" s="44"/>
      <c r="DO126" s="44"/>
      <c r="DP126" s="44"/>
      <c r="DQ126" s="44"/>
      <c r="DR126" s="44"/>
      <c r="DS126" s="44"/>
      <c r="DT126" s="44"/>
      <c r="DU126" s="44"/>
      <c r="DV126" s="142"/>
      <c r="DW126" s="143"/>
      <c r="DX126" s="143"/>
      <c r="DY126" s="143"/>
      <c r="DZ126" s="143"/>
      <c r="EA126" s="143"/>
      <c r="EB126" s="143"/>
      <c r="EC126" s="144"/>
      <c r="ED126" s="44"/>
      <c r="EE126" s="44"/>
      <c r="EF126" s="44"/>
      <c r="EG126" s="44"/>
      <c r="EH126" s="44"/>
      <c r="EI126" s="44"/>
      <c r="EJ126" s="44"/>
      <c r="EK126" s="44"/>
      <c r="EL126" s="142"/>
      <c r="EM126" s="143"/>
      <c r="EN126" s="143"/>
      <c r="EO126" s="143"/>
      <c r="EP126" s="143"/>
      <c r="EQ126" s="143"/>
      <c r="ER126" s="143"/>
      <c r="ES126" s="144"/>
      <c r="ET126" s="142"/>
      <c r="EU126" s="143"/>
      <c r="EV126" s="143"/>
      <c r="EW126" s="143"/>
      <c r="EX126" s="143"/>
      <c r="EY126" s="143"/>
      <c r="EZ126" s="143"/>
      <c r="FA126" s="144"/>
      <c r="FB126" s="142"/>
      <c r="FC126" s="143"/>
      <c r="FD126" s="143"/>
      <c r="FE126" s="143"/>
      <c r="FF126" s="143"/>
      <c r="FG126" s="143"/>
      <c r="FH126" s="143"/>
      <c r="FI126" s="144"/>
      <c r="FJ126" s="4"/>
      <c r="GC126" s="204"/>
      <c r="GD126" s="205"/>
      <c r="GE126" s="205"/>
      <c r="GF126" s="205"/>
      <c r="GG126" s="205"/>
      <c r="GH126" s="205"/>
      <c r="GI126" s="205"/>
      <c r="GJ126" s="206"/>
      <c r="GK126" s="38">
        <v>2014</v>
      </c>
      <c r="GL126" s="210"/>
      <c r="GM126" s="46"/>
      <c r="GN126" s="46"/>
      <c r="GO126" s="46"/>
      <c r="GP126" s="47"/>
    </row>
    <row r="127" spans="1:265">
      <c r="A127" s="1"/>
      <c r="P127" s="1"/>
      <c r="Q127" s="1"/>
      <c r="AA127" s="1"/>
      <c r="BJ127" s="1"/>
      <c r="FJ127" s="152"/>
      <c r="GK127" s="38">
        <v>2015</v>
      </c>
      <c r="GL127" s="1"/>
      <c r="GO127" s="221"/>
    </row>
    <row r="128" spans="1:265">
      <c r="P128" s="1"/>
      <c r="Q128" s="1"/>
      <c r="AU128" t="s">
        <v>135</v>
      </c>
      <c r="AV128" s="227">
        <f>100*AV125*$BB125/50</f>
        <v>12144.84515273027</v>
      </c>
      <c r="AW128" s="227">
        <f>100*AW125*$BB125/40</f>
        <v>53347.806358361442</v>
      </c>
      <c r="AX128" s="227">
        <f>10*AX125*BB125</f>
        <v>243653.25473088396</v>
      </c>
      <c r="AY128" s="227">
        <f>100*AY125*BB125</f>
        <v>1009326.4376890243</v>
      </c>
      <c r="GK128" s="38">
        <v>2016</v>
      </c>
      <c r="GO128" s="221"/>
    </row>
    <row r="129" spans="9:198">
      <c r="I129" s="63"/>
      <c r="GK129" s="4">
        <v>2017</v>
      </c>
      <c r="GO129" s="221"/>
    </row>
    <row r="130" spans="9:198">
      <c r="GK130" s="38">
        <v>2018</v>
      </c>
      <c r="GO130" s="221"/>
    </row>
    <row r="131" spans="9:198">
      <c r="GK131" s="38">
        <v>2019</v>
      </c>
      <c r="GO131" s="221"/>
    </row>
    <row r="132" spans="9:198">
      <c r="GK132" s="38">
        <v>2020</v>
      </c>
      <c r="GO132" s="221">
        <f>($GO$298*GK132+$GO$299)</f>
        <v>0.19399870600965308</v>
      </c>
      <c r="GP132" s="221">
        <f>($GP$298*GK132+$GP$299)</f>
        <v>0.14306581848197553</v>
      </c>
    </row>
    <row r="133" spans="9:198">
      <c r="GK133" s="4">
        <v>2021</v>
      </c>
      <c r="GO133" s="221"/>
      <c r="GP133" s="221"/>
    </row>
    <row r="134" spans="9:198">
      <c r="GK134" s="38">
        <v>2022</v>
      </c>
      <c r="GO134" s="221"/>
      <c r="GP134" s="221"/>
    </row>
    <row r="135" spans="9:198">
      <c r="GK135" s="38">
        <v>2023</v>
      </c>
      <c r="GO135" s="221"/>
      <c r="GP135" s="221"/>
    </row>
    <row r="136" spans="9:198">
      <c r="GK136" s="38">
        <v>2024</v>
      </c>
      <c r="GO136" s="221"/>
      <c r="GP136" s="221"/>
    </row>
    <row r="137" spans="9:198">
      <c r="GK137" s="4">
        <v>2025</v>
      </c>
      <c r="GO137" s="221"/>
      <c r="GP137" s="221"/>
    </row>
    <row r="138" spans="9:198">
      <c r="GK138" s="38">
        <v>2026</v>
      </c>
      <c r="GO138" s="221"/>
      <c r="GP138" s="221"/>
    </row>
    <row r="139" spans="9:198">
      <c r="GK139" s="38">
        <v>2027</v>
      </c>
      <c r="GO139" s="221"/>
      <c r="GP139" s="221"/>
    </row>
    <row r="140" spans="9:198">
      <c r="GK140" s="38">
        <v>2028</v>
      </c>
      <c r="GO140" s="221"/>
      <c r="GP140" s="221"/>
    </row>
    <row r="141" spans="9:198">
      <c r="GK141" s="4">
        <v>2029</v>
      </c>
      <c r="GO141" s="221"/>
      <c r="GP141" s="221"/>
    </row>
    <row r="142" spans="9:198">
      <c r="GK142" s="38">
        <v>2030</v>
      </c>
      <c r="GO142" s="221"/>
      <c r="GP142" s="221"/>
    </row>
    <row r="143" spans="9:198">
      <c r="GK143" s="38">
        <v>2031</v>
      </c>
      <c r="GO143" s="221"/>
      <c r="GP143" s="221"/>
    </row>
    <row r="144" spans="9:198">
      <c r="GK144" s="38">
        <v>2032</v>
      </c>
      <c r="GO144" s="221"/>
      <c r="GP144" s="221"/>
    </row>
    <row r="145" spans="193:198">
      <c r="GK145" s="4">
        <v>2033</v>
      </c>
      <c r="GO145" s="221"/>
      <c r="GP145" s="221"/>
    </row>
    <row r="146" spans="193:198">
      <c r="GK146" s="38">
        <v>2034</v>
      </c>
      <c r="GO146" s="221"/>
      <c r="GP146" s="221"/>
    </row>
    <row r="147" spans="193:198">
      <c r="GK147" s="38">
        <v>2035</v>
      </c>
      <c r="GO147" s="221"/>
      <c r="GP147" s="221"/>
    </row>
    <row r="148" spans="193:198">
      <c r="GK148" s="38">
        <v>2036</v>
      </c>
      <c r="GO148" s="221"/>
      <c r="GP148" s="221"/>
    </row>
    <row r="149" spans="193:198">
      <c r="GK149" s="4">
        <v>2037</v>
      </c>
      <c r="GO149" s="221"/>
      <c r="GP149" s="221"/>
    </row>
    <row r="150" spans="193:198">
      <c r="GK150" s="38">
        <v>2038</v>
      </c>
      <c r="GO150" s="221"/>
      <c r="GP150" s="221"/>
    </row>
    <row r="151" spans="193:198">
      <c r="GK151" s="38">
        <v>2039</v>
      </c>
      <c r="GO151" s="221"/>
      <c r="GP151" s="221"/>
    </row>
    <row r="152" spans="193:198">
      <c r="GK152" s="38">
        <v>2040</v>
      </c>
      <c r="GO152" s="221">
        <f>($GO$298*GK152+$GO$299)</f>
        <v>0.26869590911600305</v>
      </c>
      <c r="GP152" s="221">
        <f>($GP$298*GK152+$GP$299)</f>
        <v>0.200816593236393</v>
      </c>
    </row>
    <row r="153" spans="193:198">
      <c r="GK153" s="4">
        <v>2041</v>
      </c>
      <c r="GO153" s="221"/>
      <c r="GP153" s="221"/>
    </row>
    <row r="154" spans="193:198">
      <c r="GK154" s="38">
        <v>2042</v>
      </c>
      <c r="GO154" s="221"/>
      <c r="GP154" s="221"/>
    </row>
    <row r="155" spans="193:198">
      <c r="GK155" s="38">
        <v>2043</v>
      </c>
      <c r="GO155" s="221"/>
      <c r="GP155" s="221"/>
    </row>
    <row r="156" spans="193:198">
      <c r="GK156" s="38">
        <v>2044</v>
      </c>
      <c r="GO156" s="221"/>
      <c r="GP156" s="221"/>
    </row>
    <row r="157" spans="193:198">
      <c r="GK157" s="4">
        <v>2045</v>
      </c>
      <c r="GO157" s="221"/>
      <c r="GP157" s="221"/>
    </row>
    <row r="158" spans="193:198">
      <c r="GK158" s="38">
        <v>2046</v>
      </c>
      <c r="GO158" s="221"/>
      <c r="GP158" s="221"/>
    </row>
    <row r="159" spans="193:198">
      <c r="GK159" s="38">
        <v>2047</v>
      </c>
      <c r="GO159" s="221"/>
      <c r="GP159" s="221"/>
    </row>
    <row r="160" spans="193:198">
      <c r="GK160" s="38">
        <v>2048</v>
      </c>
      <c r="GO160" s="221"/>
      <c r="GP160" s="221"/>
    </row>
    <row r="161" spans="193:198">
      <c r="GK161" s="4">
        <v>2049</v>
      </c>
      <c r="GO161" s="221"/>
      <c r="GP161" s="221"/>
    </row>
    <row r="162" spans="193:198">
      <c r="GK162" s="38">
        <v>2050</v>
      </c>
      <c r="GO162" s="221"/>
      <c r="GP162" s="221"/>
    </row>
    <row r="163" spans="193:198">
      <c r="GK163" s="38">
        <v>2051</v>
      </c>
      <c r="GO163" s="221"/>
      <c r="GP163" s="221"/>
    </row>
    <row r="164" spans="193:198">
      <c r="GK164" s="38">
        <v>2052</v>
      </c>
      <c r="GO164" s="221"/>
      <c r="GP164" s="221"/>
    </row>
    <row r="165" spans="193:198">
      <c r="GK165" s="4">
        <v>2053</v>
      </c>
      <c r="GO165" s="221"/>
      <c r="GP165" s="221"/>
    </row>
    <row r="166" spans="193:198">
      <c r="GK166" s="38">
        <v>2054</v>
      </c>
      <c r="GO166" s="221"/>
      <c r="GP166" s="221"/>
    </row>
    <row r="167" spans="193:198">
      <c r="GK167" s="38">
        <v>2055</v>
      </c>
      <c r="GO167" s="221"/>
      <c r="GP167" s="221"/>
    </row>
    <row r="168" spans="193:198">
      <c r="GK168" s="38">
        <v>2056</v>
      </c>
      <c r="GO168" s="221"/>
      <c r="GP168" s="221"/>
    </row>
    <row r="169" spans="193:198">
      <c r="GK169" s="4">
        <v>2057</v>
      </c>
      <c r="GO169" s="221"/>
      <c r="GP169" s="221"/>
    </row>
    <row r="170" spans="193:198">
      <c r="GK170" s="38">
        <v>2058</v>
      </c>
      <c r="GO170" s="221"/>
      <c r="GP170" s="221"/>
    </row>
    <row r="171" spans="193:198">
      <c r="GK171" s="38">
        <v>2059</v>
      </c>
      <c r="GO171" s="221"/>
      <c r="GP171" s="221"/>
    </row>
    <row r="172" spans="193:198">
      <c r="GK172" s="38">
        <v>2060</v>
      </c>
      <c r="GO172" s="221">
        <f>($GO$298*GK172+$GO$299)</f>
        <v>0.34339311222235391</v>
      </c>
      <c r="GP172" s="221">
        <f>($GP$298*GK172+$GP$299)</f>
        <v>0.25856736799081137</v>
      </c>
    </row>
    <row r="173" spans="193:198">
      <c r="GK173" s="4">
        <v>2061</v>
      </c>
      <c r="GO173" s="221"/>
      <c r="GP173" s="221"/>
    </row>
    <row r="174" spans="193:198">
      <c r="GK174" s="38">
        <v>2062</v>
      </c>
      <c r="GO174" s="221"/>
      <c r="GP174" s="221"/>
    </row>
    <row r="175" spans="193:198">
      <c r="GK175" s="38">
        <v>2063</v>
      </c>
      <c r="GO175" s="221"/>
      <c r="GP175" s="221"/>
    </row>
    <row r="176" spans="193:198">
      <c r="GK176" s="38">
        <v>2064</v>
      </c>
      <c r="GO176" s="221"/>
      <c r="GP176" s="221"/>
    </row>
    <row r="177" spans="193:198">
      <c r="GK177" s="4">
        <v>2065</v>
      </c>
      <c r="GO177" s="221"/>
      <c r="GP177" s="221"/>
    </row>
    <row r="178" spans="193:198">
      <c r="GK178" s="38">
        <v>2066</v>
      </c>
      <c r="GO178" s="221"/>
      <c r="GP178" s="221"/>
    </row>
    <row r="179" spans="193:198">
      <c r="GK179" s="38">
        <v>2067</v>
      </c>
      <c r="GO179" s="221"/>
      <c r="GP179" s="221"/>
    </row>
    <row r="180" spans="193:198">
      <c r="GK180" s="38">
        <v>2068</v>
      </c>
      <c r="GO180" s="221"/>
      <c r="GP180" s="221"/>
    </row>
    <row r="181" spans="193:198">
      <c r="GK181" s="4">
        <v>2069</v>
      </c>
      <c r="GO181" s="221"/>
      <c r="GP181" s="221"/>
    </row>
    <row r="182" spans="193:198">
      <c r="GK182" s="38">
        <v>2070</v>
      </c>
      <c r="GO182" s="221"/>
      <c r="GP182" s="221"/>
    </row>
    <row r="183" spans="193:198">
      <c r="GK183" s="38">
        <v>2071</v>
      </c>
      <c r="GO183" s="221"/>
      <c r="GP183" s="221"/>
    </row>
    <row r="184" spans="193:198">
      <c r="GK184" s="38">
        <v>2072</v>
      </c>
      <c r="GO184" s="221"/>
      <c r="GP184" s="221"/>
    </row>
    <row r="185" spans="193:198">
      <c r="GK185" s="4">
        <v>2073</v>
      </c>
      <c r="GO185" s="221"/>
      <c r="GP185" s="221"/>
    </row>
    <row r="186" spans="193:198">
      <c r="GK186" s="38">
        <v>2074</v>
      </c>
      <c r="GO186" s="221"/>
      <c r="GP186" s="221"/>
    </row>
    <row r="187" spans="193:198">
      <c r="GK187" s="38">
        <v>2075</v>
      </c>
      <c r="GO187" s="221"/>
      <c r="GP187" s="221"/>
    </row>
    <row r="188" spans="193:198">
      <c r="GK188" s="38">
        <v>2076</v>
      </c>
      <c r="GO188" s="221"/>
      <c r="GP188" s="221"/>
    </row>
    <row r="189" spans="193:198">
      <c r="GK189" s="4">
        <v>2077</v>
      </c>
      <c r="GO189" s="221"/>
      <c r="GP189" s="221"/>
    </row>
    <row r="190" spans="193:198">
      <c r="GK190" s="38">
        <v>2078</v>
      </c>
      <c r="GO190" s="221"/>
      <c r="GP190" s="221"/>
    </row>
    <row r="191" spans="193:198">
      <c r="GK191" s="38">
        <v>2079</v>
      </c>
      <c r="GO191" s="221"/>
      <c r="GP191" s="221"/>
    </row>
    <row r="192" spans="193:198">
      <c r="GK192" s="38">
        <v>2080</v>
      </c>
      <c r="GO192" s="221">
        <f>($GO$298*GK192+$GO$299)</f>
        <v>0.41809031532870389</v>
      </c>
      <c r="GP192" s="221">
        <f>($GP$298*GK192+$GP$299)</f>
        <v>0.31631814274522974</v>
      </c>
    </row>
    <row r="193" spans="193:198">
      <c r="GK193" s="4">
        <v>2081</v>
      </c>
      <c r="GO193" s="221"/>
      <c r="GP193" s="221"/>
    </row>
    <row r="194" spans="193:198">
      <c r="GK194" s="38">
        <v>2082</v>
      </c>
      <c r="GO194" s="221"/>
      <c r="GP194" s="221"/>
    </row>
    <row r="195" spans="193:198">
      <c r="GK195" s="38">
        <v>2083</v>
      </c>
      <c r="GO195" s="221"/>
      <c r="GP195" s="221"/>
    </row>
    <row r="196" spans="193:198">
      <c r="GK196" s="38">
        <v>2084</v>
      </c>
      <c r="GO196" s="221"/>
      <c r="GP196" s="221"/>
    </row>
    <row r="197" spans="193:198">
      <c r="GK197" s="4">
        <v>2085</v>
      </c>
      <c r="GO197" s="221"/>
      <c r="GP197" s="221"/>
    </row>
    <row r="198" spans="193:198">
      <c r="GK198" s="38">
        <v>2086</v>
      </c>
      <c r="GO198" s="221"/>
      <c r="GP198" s="221"/>
    </row>
    <row r="199" spans="193:198">
      <c r="GK199" s="38">
        <v>2087</v>
      </c>
      <c r="GO199" s="221"/>
      <c r="GP199" s="221"/>
    </row>
    <row r="200" spans="193:198">
      <c r="GK200" s="38">
        <v>2088</v>
      </c>
      <c r="GO200" s="221"/>
      <c r="GP200" s="221"/>
    </row>
    <row r="201" spans="193:198">
      <c r="GK201" s="4">
        <v>2089</v>
      </c>
      <c r="GO201" s="221"/>
      <c r="GP201" s="221"/>
    </row>
    <row r="202" spans="193:198">
      <c r="GK202" s="38">
        <v>2090</v>
      </c>
      <c r="GO202" s="221"/>
      <c r="GP202" s="221"/>
    </row>
    <row r="203" spans="193:198">
      <c r="GK203" s="38">
        <v>2091</v>
      </c>
      <c r="GO203" s="221"/>
      <c r="GP203" s="221"/>
    </row>
    <row r="204" spans="193:198">
      <c r="GK204" s="38">
        <v>2092</v>
      </c>
      <c r="GO204" s="221"/>
      <c r="GP204" s="221"/>
    </row>
    <row r="205" spans="193:198">
      <c r="GK205" s="4">
        <v>2093</v>
      </c>
      <c r="GO205" s="221"/>
      <c r="GP205" s="221"/>
    </row>
    <row r="206" spans="193:198">
      <c r="GK206" s="38">
        <v>2094</v>
      </c>
      <c r="GO206" s="221"/>
      <c r="GP206" s="221"/>
    </row>
    <row r="207" spans="193:198">
      <c r="GK207" s="38">
        <v>2095</v>
      </c>
      <c r="GO207" s="221"/>
      <c r="GP207" s="221"/>
    </row>
    <row r="208" spans="193:198">
      <c r="GK208" s="38">
        <v>2096</v>
      </c>
      <c r="GO208" s="221"/>
      <c r="GP208" s="221"/>
    </row>
    <row r="209" spans="193:198">
      <c r="GK209" s="4">
        <v>2097</v>
      </c>
      <c r="GO209" s="221"/>
      <c r="GP209" s="221"/>
    </row>
    <row r="210" spans="193:198">
      <c r="GK210" s="38">
        <v>2098</v>
      </c>
      <c r="GO210" s="221"/>
      <c r="GP210" s="221"/>
    </row>
    <row r="211" spans="193:198">
      <c r="GK211" s="38">
        <v>2099</v>
      </c>
      <c r="GO211" s="221"/>
      <c r="GP211" s="221"/>
    </row>
    <row r="212" spans="193:198">
      <c r="GK212" s="38">
        <v>2100</v>
      </c>
      <c r="GO212" s="221"/>
      <c r="GP212" s="221"/>
    </row>
    <row r="213" spans="193:198">
      <c r="GK213" s="4">
        <v>2101</v>
      </c>
      <c r="GO213" s="221"/>
      <c r="GP213" s="221"/>
    </row>
    <row r="214" spans="193:198">
      <c r="GK214" s="38">
        <v>2102</v>
      </c>
      <c r="GO214" s="221">
        <f>($GO$298*GK214+$GO$299)</f>
        <v>0.50025723874568939</v>
      </c>
      <c r="GP214" s="221">
        <f t="shared" ref="GP214:GP256" si="55">($GP$298*GK214+$GP$299)</f>
        <v>0.37984399497509003</v>
      </c>
    </row>
    <row r="215" spans="193:198">
      <c r="GK215" s="38">
        <v>2103</v>
      </c>
      <c r="GO215" s="221"/>
      <c r="GP215" s="221">
        <f t="shared" si="55"/>
        <v>0.38273153371281055</v>
      </c>
    </row>
    <row r="216" spans="193:198">
      <c r="GK216" s="38">
        <v>2104</v>
      </c>
      <c r="GO216" s="221"/>
      <c r="GP216" s="221">
        <f t="shared" si="55"/>
        <v>0.38561907245053195</v>
      </c>
    </row>
    <row r="217" spans="193:198">
      <c r="GK217" s="4">
        <v>2105</v>
      </c>
      <c r="GO217" s="221"/>
      <c r="GP217" s="221">
        <f t="shared" si="55"/>
        <v>0.38850661118825247</v>
      </c>
    </row>
    <row r="218" spans="193:198">
      <c r="GK218" s="38">
        <v>2106</v>
      </c>
      <c r="GO218" s="221"/>
      <c r="GP218" s="221">
        <f t="shared" si="55"/>
        <v>0.39139414992597388</v>
      </c>
    </row>
    <row r="219" spans="193:198">
      <c r="GK219" s="38">
        <v>2107</v>
      </c>
      <c r="GO219" s="221"/>
      <c r="GP219" s="221">
        <f t="shared" si="55"/>
        <v>0.3942816886636944</v>
      </c>
    </row>
    <row r="220" spans="193:198">
      <c r="GK220" s="38">
        <v>2108</v>
      </c>
      <c r="GO220" s="221"/>
      <c r="GP220" s="221">
        <f t="shared" si="55"/>
        <v>0.3971692274014158</v>
      </c>
    </row>
    <row r="221" spans="193:198">
      <c r="GK221" s="4">
        <v>2109</v>
      </c>
      <c r="GO221" s="221"/>
      <c r="GP221" s="221">
        <f t="shared" si="55"/>
        <v>0.40005676613913632</v>
      </c>
    </row>
    <row r="222" spans="193:198">
      <c r="GK222" s="38">
        <v>2110</v>
      </c>
      <c r="GO222" s="221"/>
      <c r="GP222" s="221">
        <f t="shared" si="55"/>
        <v>0.40294430487685773</v>
      </c>
    </row>
    <row r="223" spans="193:198">
      <c r="GK223" s="38">
        <v>2111</v>
      </c>
      <c r="GO223" s="221"/>
      <c r="GP223" s="221">
        <f t="shared" si="55"/>
        <v>0.40583184361457825</v>
      </c>
    </row>
    <row r="224" spans="193:198">
      <c r="GK224" s="38">
        <v>2112</v>
      </c>
      <c r="GO224" s="221"/>
      <c r="GP224" s="221">
        <f t="shared" si="55"/>
        <v>0.40871938235229877</v>
      </c>
    </row>
    <row r="225" spans="166:198">
      <c r="GK225" s="4">
        <v>2113</v>
      </c>
      <c r="GO225" s="221"/>
      <c r="GP225" s="221">
        <f t="shared" si="55"/>
        <v>0.41160692109002017</v>
      </c>
    </row>
    <row r="226" spans="166:198">
      <c r="GK226" s="38">
        <v>2114</v>
      </c>
      <c r="GO226" s="221"/>
      <c r="GP226" s="221">
        <f t="shared" si="55"/>
        <v>0.41449445982774069</v>
      </c>
    </row>
    <row r="227" spans="166:198">
      <c r="GK227" s="38">
        <v>2115</v>
      </c>
      <c r="GO227" s="221"/>
      <c r="GP227" s="221">
        <f t="shared" si="55"/>
        <v>0.4173819985654621</v>
      </c>
    </row>
    <row r="228" spans="166:198">
      <c r="FJ228" s="220"/>
      <c r="GK228" s="38">
        <v>2116</v>
      </c>
      <c r="GO228" s="221"/>
      <c r="GP228" s="221">
        <f t="shared" si="55"/>
        <v>0.42026953730318262</v>
      </c>
    </row>
    <row r="229" spans="166:198">
      <c r="FJ229" s="220"/>
      <c r="GK229" s="4">
        <v>2117</v>
      </c>
      <c r="GO229" s="221"/>
      <c r="GP229" s="221">
        <f t="shared" si="55"/>
        <v>0.42315707604090402</v>
      </c>
    </row>
    <row r="230" spans="166:198">
      <c r="FJ230" s="220"/>
      <c r="GK230" s="38">
        <v>2118</v>
      </c>
      <c r="GO230" s="221"/>
      <c r="GP230" s="221">
        <f t="shared" si="55"/>
        <v>0.42604461477862454</v>
      </c>
    </row>
    <row r="231" spans="166:198">
      <c r="FJ231" s="220"/>
      <c r="GK231" s="38">
        <v>2119</v>
      </c>
      <c r="GO231" s="221"/>
      <c r="GP231" s="221">
        <f t="shared" si="55"/>
        <v>0.42893215351634595</v>
      </c>
    </row>
    <row r="232" spans="166:198">
      <c r="FJ232" s="220"/>
      <c r="GK232" s="38">
        <v>2120</v>
      </c>
      <c r="GO232" s="221"/>
      <c r="GP232" s="221">
        <f t="shared" si="55"/>
        <v>0.43181969225406647</v>
      </c>
    </row>
    <row r="233" spans="166:198">
      <c r="FJ233" s="220"/>
      <c r="GK233" s="4">
        <v>2121</v>
      </c>
      <c r="GO233" s="221"/>
      <c r="GP233" s="221">
        <f t="shared" si="55"/>
        <v>0.43470723099178699</v>
      </c>
    </row>
    <row r="234" spans="166:198">
      <c r="FJ234" s="220"/>
      <c r="GK234" s="38">
        <v>2122</v>
      </c>
      <c r="GO234" s="221"/>
      <c r="GP234" s="221">
        <f t="shared" si="55"/>
        <v>0.43759476972950839</v>
      </c>
    </row>
    <row r="235" spans="166:198">
      <c r="FJ235" s="220"/>
      <c r="GK235" s="38">
        <v>2123</v>
      </c>
      <c r="GO235" s="221"/>
      <c r="GP235" s="221">
        <f t="shared" si="55"/>
        <v>0.44048230846722891</v>
      </c>
    </row>
    <row r="236" spans="166:198">
      <c r="FJ236" s="220"/>
      <c r="GK236" s="38">
        <v>2124</v>
      </c>
      <c r="GO236" s="221"/>
      <c r="GP236" s="221">
        <f t="shared" si="55"/>
        <v>0.44336984720495032</v>
      </c>
    </row>
    <row r="237" spans="166:198">
      <c r="FJ237" s="220"/>
      <c r="GK237" s="4">
        <v>2125</v>
      </c>
      <c r="GO237" s="221"/>
      <c r="GP237" s="221">
        <f t="shared" si="55"/>
        <v>0.44625738594267084</v>
      </c>
    </row>
    <row r="238" spans="166:198">
      <c r="FJ238" s="220"/>
      <c r="GK238" s="38">
        <v>2126</v>
      </c>
      <c r="GO238" s="221"/>
      <c r="GP238" s="221">
        <f t="shared" si="55"/>
        <v>0.44914492468039224</v>
      </c>
    </row>
    <row r="239" spans="166:198">
      <c r="FJ239" s="220"/>
      <c r="GK239" s="38">
        <v>2127</v>
      </c>
      <c r="GO239" s="221"/>
      <c r="GP239" s="221">
        <f t="shared" si="55"/>
        <v>0.45203246341811276</v>
      </c>
    </row>
    <row r="240" spans="166:198">
      <c r="FJ240" s="220"/>
      <c r="GK240" s="38">
        <v>2128</v>
      </c>
      <c r="GO240" s="221"/>
      <c r="GP240" s="221">
        <f t="shared" si="55"/>
        <v>0.45492000215583417</v>
      </c>
    </row>
    <row r="241" spans="166:198">
      <c r="FJ241" s="220"/>
      <c r="GK241" s="4">
        <v>2129</v>
      </c>
      <c r="GO241" s="221"/>
      <c r="GP241" s="221">
        <f t="shared" si="55"/>
        <v>0.45780754089355469</v>
      </c>
    </row>
    <row r="242" spans="166:198">
      <c r="FJ242" s="220"/>
      <c r="GK242" s="38">
        <v>2130</v>
      </c>
      <c r="GO242" s="221"/>
      <c r="GP242" s="221">
        <f t="shared" si="55"/>
        <v>0.46069507963127521</v>
      </c>
    </row>
    <row r="243" spans="166:198">
      <c r="FJ243" s="220"/>
      <c r="GK243" s="38">
        <v>2131</v>
      </c>
      <c r="GO243" s="221"/>
      <c r="GP243" s="221">
        <f t="shared" si="55"/>
        <v>0.46358261836899661</v>
      </c>
    </row>
    <row r="244" spans="166:198">
      <c r="FJ244" s="220"/>
      <c r="GK244" s="38">
        <v>2132</v>
      </c>
      <c r="GO244" s="221"/>
      <c r="GP244" s="221">
        <f t="shared" si="55"/>
        <v>0.46647015710671713</v>
      </c>
    </row>
    <row r="245" spans="166:198">
      <c r="FJ245" s="220"/>
      <c r="GK245" s="4">
        <v>2133</v>
      </c>
      <c r="GO245" s="221"/>
      <c r="GP245" s="221">
        <f t="shared" si="55"/>
        <v>0.46935769584443854</v>
      </c>
    </row>
    <row r="246" spans="166:198">
      <c r="FJ246" s="220"/>
      <c r="GK246" s="38">
        <v>2134</v>
      </c>
      <c r="GO246" s="221"/>
      <c r="GP246" s="221">
        <f t="shared" si="55"/>
        <v>0.47224523458215906</v>
      </c>
    </row>
    <row r="247" spans="166:198">
      <c r="FJ247" s="220"/>
      <c r="GK247" s="38">
        <v>2135</v>
      </c>
      <c r="GO247" s="221"/>
      <c r="GP247" s="221">
        <f t="shared" si="55"/>
        <v>0.47513277331988046</v>
      </c>
    </row>
    <row r="248" spans="166:198">
      <c r="FJ248" s="220"/>
      <c r="GK248" s="38">
        <v>2136</v>
      </c>
      <c r="GO248" s="221"/>
      <c r="GP248" s="221">
        <f t="shared" si="55"/>
        <v>0.47802031205760098</v>
      </c>
    </row>
    <row r="249" spans="166:198">
      <c r="FJ249" s="220"/>
      <c r="GK249" s="4">
        <v>2137</v>
      </c>
      <c r="GO249" s="221"/>
      <c r="GP249" s="221">
        <f t="shared" si="55"/>
        <v>0.48090785079532239</v>
      </c>
    </row>
    <row r="250" spans="166:198">
      <c r="FJ250" s="220"/>
      <c r="GK250" s="38">
        <v>2138</v>
      </c>
      <c r="GO250" s="221"/>
      <c r="GP250" s="221">
        <f t="shared" si="55"/>
        <v>0.48379538953304291</v>
      </c>
    </row>
    <row r="251" spans="166:198">
      <c r="FJ251" s="220"/>
      <c r="GK251" s="38">
        <v>2139</v>
      </c>
      <c r="GO251" s="221"/>
      <c r="GP251" s="221">
        <f t="shared" si="55"/>
        <v>0.48668292827076343</v>
      </c>
    </row>
    <row r="252" spans="166:198">
      <c r="FJ252" s="220"/>
      <c r="GK252" s="38">
        <v>2140</v>
      </c>
      <c r="GO252" s="221"/>
      <c r="GP252" s="221">
        <f t="shared" si="55"/>
        <v>0.48957046700848483</v>
      </c>
    </row>
    <row r="253" spans="166:198">
      <c r="GK253" s="38">
        <v>2141</v>
      </c>
      <c r="GO253" s="221"/>
      <c r="GP253" s="221">
        <f t="shared" si="55"/>
        <v>0.49245800574620535</v>
      </c>
    </row>
    <row r="254" spans="166:198">
      <c r="FJ254" s="220"/>
      <c r="GK254" s="38">
        <v>2142</v>
      </c>
      <c r="GO254" s="221"/>
      <c r="GP254" s="221">
        <f t="shared" si="55"/>
        <v>0.49534554448392676</v>
      </c>
    </row>
    <row r="255" spans="166:198">
      <c r="FJ255" s="220"/>
      <c r="GK255" s="38">
        <v>2143</v>
      </c>
      <c r="GO255" s="221"/>
      <c r="GP255" s="221">
        <f t="shared" si="55"/>
        <v>0.49823308322164728</v>
      </c>
    </row>
    <row r="256" spans="166:198">
      <c r="FJ256" s="220"/>
      <c r="GK256" s="38">
        <v>2144</v>
      </c>
      <c r="GO256" s="221"/>
      <c r="GP256" s="221">
        <f t="shared" si="55"/>
        <v>0.50112062195936868</v>
      </c>
    </row>
    <row r="257" spans="166:198">
      <c r="FJ257" s="220"/>
      <c r="GK257" s="38"/>
      <c r="GO257" s="221"/>
      <c r="GP257" s="221"/>
    </row>
    <row r="258" spans="166:198">
      <c r="FJ258" s="220"/>
      <c r="GK258" s="38"/>
      <c r="GO258" s="221"/>
      <c r="GP258" s="221"/>
    </row>
    <row r="259" spans="166:198">
      <c r="FJ259" s="220"/>
      <c r="GK259" s="38"/>
      <c r="GO259" s="221"/>
      <c r="GP259" s="221"/>
    </row>
    <row r="260" spans="166:198">
      <c r="FJ260" s="220"/>
      <c r="GK260" s="38"/>
      <c r="GO260" s="221"/>
      <c r="GP260" s="221"/>
    </row>
    <row r="261" spans="166:198">
      <c r="FJ261" s="220"/>
      <c r="GK261" s="38"/>
      <c r="GO261" s="221"/>
      <c r="GP261" s="221"/>
    </row>
    <row r="262" spans="166:198">
      <c r="FJ262" s="220"/>
      <c r="GK262" s="38"/>
      <c r="GO262" s="221"/>
      <c r="GP262" s="221"/>
    </row>
    <row r="263" spans="166:198">
      <c r="FJ263" s="220"/>
      <c r="GK263" s="38"/>
      <c r="GO263" s="221"/>
      <c r="GP263" s="221"/>
    </row>
    <row r="264" spans="166:198">
      <c r="FJ264" s="220"/>
      <c r="GK264" s="38"/>
      <c r="GO264" s="221"/>
      <c r="GP264" s="221"/>
    </row>
    <row r="265" spans="166:198">
      <c r="FJ265" s="220"/>
      <c r="GK265" s="38"/>
      <c r="GO265" s="221"/>
      <c r="GP265" s="221"/>
    </row>
    <row r="266" spans="166:198">
      <c r="FJ266" s="220"/>
      <c r="GK266" s="38"/>
      <c r="GO266" s="221"/>
      <c r="GP266" s="221"/>
    </row>
    <row r="267" spans="166:198">
      <c r="FJ267" s="220"/>
      <c r="GK267" s="38"/>
      <c r="GO267" s="221"/>
      <c r="GP267" s="221"/>
    </row>
    <row r="268" spans="166:198">
      <c r="FJ268" s="220"/>
      <c r="GK268" s="38"/>
      <c r="GO268" s="221"/>
      <c r="GP268" s="221"/>
    </row>
    <row r="269" spans="166:198">
      <c r="FJ269" s="220"/>
      <c r="GK269" s="38"/>
      <c r="GO269" s="221"/>
      <c r="GP269" s="221"/>
    </row>
    <row r="270" spans="166:198">
      <c r="FJ270" s="220"/>
      <c r="GK270" s="38"/>
      <c r="GO270" s="221"/>
      <c r="GP270" s="221"/>
    </row>
    <row r="271" spans="166:198">
      <c r="FJ271" s="220"/>
      <c r="GK271" s="38"/>
      <c r="GO271" s="221"/>
      <c r="GP271" s="221"/>
    </row>
    <row r="272" spans="166:198">
      <c r="FJ272" s="220"/>
      <c r="GK272" s="38"/>
      <c r="GO272" s="221"/>
      <c r="GP272" s="221"/>
    </row>
    <row r="273" spans="166:198">
      <c r="FJ273" s="220"/>
      <c r="GK273" s="38"/>
      <c r="GO273" s="221"/>
      <c r="GP273" s="221"/>
    </row>
    <row r="274" spans="166:198">
      <c r="FJ274" s="220"/>
      <c r="GK274" s="38"/>
      <c r="GO274" s="221"/>
      <c r="GP274" s="221"/>
    </row>
    <row r="275" spans="166:198">
      <c r="FJ275" s="220"/>
      <c r="GK275" s="38"/>
      <c r="GO275" s="221"/>
      <c r="GP275" s="221"/>
    </row>
    <row r="276" spans="166:198">
      <c r="FJ276" s="220"/>
      <c r="GK276" s="38"/>
      <c r="GO276" s="221"/>
      <c r="GP276" s="221"/>
    </row>
    <row r="277" spans="166:198">
      <c r="FJ277" s="220"/>
      <c r="GK277" s="38"/>
      <c r="GO277" s="221"/>
      <c r="GP277" s="221"/>
    </row>
    <row r="278" spans="166:198">
      <c r="FJ278" s="220"/>
      <c r="GK278" s="38"/>
      <c r="GO278" s="221"/>
      <c r="GP278" s="221"/>
    </row>
    <row r="279" spans="166:198">
      <c r="FJ279" s="220"/>
      <c r="GK279" s="38"/>
      <c r="GO279" s="221"/>
      <c r="GP279" s="221"/>
    </row>
    <row r="280" spans="166:198">
      <c r="FJ280" s="220"/>
      <c r="GK280" s="38"/>
      <c r="GO280" s="221"/>
      <c r="GP280" s="221"/>
    </row>
    <row r="281" spans="166:198">
      <c r="FJ281" s="220"/>
      <c r="GK281" s="38"/>
      <c r="GO281" s="221"/>
      <c r="GP281" s="221"/>
    </row>
    <row r="282" spans="166:198">
      <c r="FJ282" s="220"/>
      <c r="GK282" s="38"/>
      <c r="GO282" s="221"/>
      <c r="GP282" s="221"/>
    </row>
    <row r="283" spans="166:198">
      <c r="FJ283" s="220"/>
      <c r="GK283" s="38"/>
      <c r="GO283" s="221"/>
      <c r="GP283" s="221"/>
    </row>
    <row r="284" spans="166:198">
      <c r="FJ284" s="220"/>
      <c r="GK284" s="38"/>
      <c r="GO284" s="221"/>
      <c r="GP284" s="221"/>
    </row>
    <row r="285" spans="166:198">
      <c r="FJ285" s="220"/>
      <c r="GK285" s="38"/>
      <c r="GO285" s="221"/>
      <c r="GP285" s="221"/>
    </row>
    <row r="286" spans="166:198">
      <c r="FJ286" s="220"/>
      <c r="GK286" s="38"/>
      <c r="GO286" s="221"/>
      <c r="GP286" s="221"/>
    </row>
    <row r="287" spans="166:198">
      <c r="FJ287" s="220"/>
      <c r="GK287" s="38"/>
      <c r="GO287" s="221"/>
      <c r="GP287" s="221"/>
    </row>
    <row r="288" spans="166:198">
      <c r="FJ288" s="220"/>
      <c r="GK288" s="38"/>
      <c r="GO288" s="221"/>
      <c r="GP288" s="221"/>
    </row>
    <row r="289" spans="166:198">
      <c r="FJ289" s="220"/>
      <c r="GK289" s="38"/>
      <c r="GO289" s="221"/>
      <c r="GP289" s="221"/>
    </row>
    <row r="290" spans="166:198">
      <c r="FJ290" s="220"/>
      <c r="GK290" s="38"/>
      <c r="GO290" s="221"/>
      <c r="GP290" s="221"/>
    </row>
    <row r="291" spans="166:198">
      <c r="FJ291" s="220"/>
      <c r="GK291" s="38"/>
      <c r="GO291" s="221"/>
      <c r="GP291" s="221"/>
    </row>
    <row r="292" spans="166:198">
      <c r="FJ292" s="220"/>
      <c r="GK292" s="38"/>
      <c r="GO292" s="221"/>
      <c r="GP292" s="221"/>
    </row>
    <row r="293" spans="166:198">
      <c r="FJ293" s="220"/>
      <c r="GK293" s="38"/>
      <c r="GO293" s="221"/>
      <c r="GP293" s="221"/>
    </row>
    <row r="294" spans="166:198">
      <c r="FJ294" s="220"/>
      <c r="GK294" s="38"/>
      <c r="GO294" s="221"/>
      <c r="GP294" s="221"/>
    </row>
    <row r="295" spans="166:198">
      <c r="FJ295" s="220"/>
      <c r="GK295" s="38"/>
      <c r="GO295" s="221"/>
      <c r="GP295" s="221"/>
    </row>
    <row r="296" spans="166:198">
      <c r="FJ296" s="220"/>
      <c r="GK296" s="38"/>
      <c r="GO296" s="221"/>
      <c r="GP296" s="221"/>
    </row>
    <row r="297" spans="166:198">
      <c r="FJ297" s="220"/>
      <c r="GK297" s="38"/>
      <c r="GP297" s="221"/>
    </row>
    <row r="298" spans="166:198">
      <c r="GN298" s="2" t="s">
        <v>128</v>
      </c>
      <c r="GO298">
        <f>(GO124-GO106)/($GK$124-$GK$106)</f>
        <v>3.7348601553175184E-3</v>
      </c>
      <c r="GP298">
        <f>(GP124-GP106)/($GK$124-$GK$106)</f>
        <v>2.8875387377209133E-3</v>
      </c>
    </row>
    <row r="299" spans="166:198">
      <c r="GN299" s="2" t="s">
        <v>129</v>
      </c>
      <c r="GO299" s="222">
        <f>GO124-$GK$124*GO298</f>
        <v>-7.3504188077317343</v>
      </c>
      <c r="GP299" s="222">
        <f>GP124-$GK$124*GP298</f>
        <v>-5.6897624317142697</v>
      </c>
    </row>
    <row r="300" spans="166:198">
      <c r="GN300" s="2" t="s">
        <v>130</v>
      </c>
      <c r="GO300" s="2">
        <f>(0.5-GO299)/GO298</f>
        <v>2101.931124932396</v>
      </c>
      <c r="GP300" s="2">
        <f>(0.5-GP299)/GP298</f>
        <v>2143.6119110214076</v>
      </c>
    </row>
  </sheetData>
  <mergeCells count="46">
    <mergeCell ref="B6:K6"/>
    <mergeCell ref="M6:U6"/>
    <mergeCell ref="HM5:HR5"/>
    <mergeCell ref="HS5:HX5"/>
    <mergeCell ref="FX5:FZ5"/>
    <mergeCell ref="FU5:FW5"/>
    <mergeCell ref="FR5:FT5"/>
    <mergeCell ref="FO5:FQ5"/>
    <mergeCell ref="FL5:FN5"/>
    <mergeCell ref="CA5:CG5"/>
    <mergeCell ref="CJ5:CN5"/>
    <mergeCell ref="EL5:ES5"/>
    <mergeCell ref="ET5:FA5"/>
    <mergeCell ref="FB5:FI5"/>
    <mergeCell ref="DV5:EC5"/>
    <mergeCell ref="GZ5:HC5"/>
    <mergeCell ref="HH5:HK5"/>
    <mergeCell ref="HD5:HG5"/>
    <mergeCell ref="V6:Z6"/>
    <mergeCell ref="AB5:AE5"/>
    <mergeCell ref="AF5:AI5"/>
    <mergeCell ref="AJ5:AN5"/>
    <mergeCell ref="GC5:GJ5"/>
    <mergeCell ref="DF5:DM5"/>
    <mergeCell ref="DN5:DU5"/>
    <mergeCell ref="AO5:AU5"/>
    <mergeCell ref="GM6:GP6"/>
    <mergeCell ref="BK5:BS5"/>
    <mergeCell ref="BT5:BZ5"/>
    <mergeCell ref="ED5:EK5"/>
    <mergeCell ref="AJ1:AN1"/>
    <mergeCell ref="IP5:IU5"/>
    <mergeCell ref="IJ5:IO5"/>
    <mergeCell ref="IE5:II5"/>
    <mergeCell ref="AJ3:AN3"/>
    <mergeCell ref="GK5:GP5"/>
    <mergeCell ref="AO3:AT3"/>
    <mergeCell ref="CO5:CS5"/>
    <mergeCell ref="CT5:CX5"/>
    <mergeCell ref="CY5:DC5"/>
    <mergeCell ref="BE5:BH5"/>
    <mergeCell ref="AV4:BB4"/>
    <mergeCell ref="AV3:BB3"/>
    <mergeCell ref="AV5:BB5"/>
    <mergeCell ref="HY5:ID5"/>
    <mergeCell ref="GQ5:GY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G10" sqref="G10"/>
    </sheetView>
  </sheetViews>
  <sheetFormatPr baseColWidth="10" defaultColWidth="11.33203125" defaultRowHeight="14.4"/>
  <cols>
    <col min="2" max="2" width="12.33203125" bestFit="1" customWidth="1"/>
  </cols>
  <sheetData>
    <row r="1" spans="1:5">
      <c r="B1" t="s">
        <v>187</v>
      </c>
      <c r="D1" t="s">
        <v>78</v>
      </c>
    </row>
    <row r="2" spans="1:5">
      <c r="B2" t="s">
        <v>188</v>
      </c>
      <c r="C2" t="s">
        <v>189</v>
      </c>
      <c r="D2" t="s">
        <v>188</v>
      </c>
      <c r="E2" t="s">
        <v>189</v>
      </c>
    </row>
    <row r="3" spans="1:5">
      <c r="A3">
        <v>1900</v>
      </c>
      <c r="C3" s="247">
        <f>DataFigures!AQ12*DataFigures!AU12/0.1</f>
        <v>26479.260590211998</v>
      </c>
      <c r="E3" s="247">
        <f>DataFigures!AO12*DataFigures!AU12/0.5</f>
        <v>1560.8413038103117</v>
      </c>
    </row>
    <row r="4" spans="1:5">
      <c r="A4">
        <v>1901</v>
      </c>
      <c r="C4" s="247"/>
      <c r="E4" s="247"/>
    </row>
    <row r="5" spans="1:5">
      <c r="A5">
        <v>1902</v>
      </c>
      <c r="C5" s="247"/>
      <c r="E5" s="247"/>
    </row>
    <row r="6" spans="1:5">
      <c r="A6">
        <v>1903</v>
      </c>
      <c r="C6" s="247"/>
      <c r="E6" s="247"/>
    </row>
    <row r="7" spans="1:5">
      <c r="A7">
        <v>1904</v>
      </c>
      <c r="C7" s="247"/>
      <c r="E7" s="247"/>
    </row>
    <row r="8" spans="1:5">
      <c r="A8">
        <v>1905</v>
      </c>
      <c r="C8" s="247"/>
      <c r="E8" s="247"/>
    </row>
    <row r="9" spans="1:5">
      <c r="A9">
        <v>1906</v>
      </c>
      <c r="C9" s="247"/>
      <c r="E9" s="247"/>
    </row>
    <row r="10" spans="1:5">
      <c r="A10">
        <v>1907</v>
      </c>
      <c r="C10" s="247"/>
      <c r="E10" s="247"/>
    </row>
    <row r="11" spans="1:5">
      <c r="A11">
        <v>1908</v>
      </c>
      <c r="C11" s="247"/>
      <c r="E11" s="247"/>
    </row>
    <row r="12" spans="1:5">
      <c r="A12">
        <v>1909</v>
      </c>
      <c r="C12" s="247"/>
      <c r="E12" s="247"/>
    </row>
    <row r="13" spans="1:5">
      <c r="A13">
        <v>1910</v>
      </c>
      <c r="C13" s="247">
        <f>DataFigures!AQ22*DataFigures!AU22/0.1</f>
        <v>28238.43136175576</v>
      </c>
      <c r="E13" s="247">
        <f>DataFigures!AO22*DataFigures!AU22/0.5</f>
        <v>1563.1029339075146</v>
      </c>
    </row>
    <row r="14" spans="1:5">
      <c r="A14">
        <v>1911</v>
      </c>
      <c r="C14" s="247"/>
      <c r="E14" s="247"/>
    </row>
    <row r="15" spans="1:5">
      <c r="A15">
        <v>1912</v>
      </c>
      <c r="C15" s="247"/>
      <c r="E15" s="247"/>
    </row>
    <row r="16" spans="1:5">
      <c r="A16">
        <v>1913</v>
      </c>
      <c r="B16" s="247">
        <f>DataFigures!BB25*DataFigures!AX25/0.1</f>
        <v>40283.121230490855</v>
      </c>
      <c r="C16" s="247"/>
      <c r="D16" s="247">
        <f>DataFigures!BB25*DataFigures!AV25/0.5</f>
        <v>3286.5615747877555</v>
      </c>
      <c r="E16" s="247"/>
    </row>
    <row r="17" spans="1:5">
      <c r="A17">
        <v>1914</v>
      </c>
      <c r="B17" s="247">
        <f>DataFigures!BB26*DataFigures!AX26/0.1</f>
        <v>36877.962312256059</v>
      </c>
      <c r="C17" s="247"/>
      <c r="D17" s="247">
        <f>DataFigures!BB26*DataFigures!AV26/0.5</f>
        <v>2853.0805167135695</v>
      </c>
      <c r="E17" s="247"/>
    </row>
    <row r="18" spans="1:5">
      <c r="A18">
        <v>1915</v>
      </c>
      <c r="B18" s="247">
        <f>DataFigures!BB27*DataFigures!AX27/0.1</f>
        <v>36911.720377931328</v>
      </c>
      <c r="C18" s="247">
        <f>DataFigures!AQ27*DataFigures!AU27/0.1</f>
        <v>24003.127862837664</v>
      </c>
      <c r="D18" s="247">
        <f>DataFigures!BB27*DataFigures!AV27/0.5</f>
        <v>2886.1769669505206</v>
      </c>
      <c r="E18" s="247">
        <f>DataFigures!AO27*DataFigures!AU27/0.5</f>
        <v>1602.6801818405982</v>
      </c>
    </row>
    <row r="19" spans="1:5">
      <c r="A19">
        <v>1916</v>
      </c>
      <c r="B19" s="247">
        <f>DataFigures!BB28*DataFigures!AX28/0.1</f>
        <v>44360.242966651735</v>
      </c>
      <c r="C19" s="247">
        <f>DataFigures!AQ28*DataFigures!AU28/0.1</f>
        <v>28446.485503849883</v>
      </c>
      <c r="D19" s="247">
        <f>DataFigures!BB28*DataFigures!AV28/0.5</f>
        <v>3365.4413942377487</v>
      </c>
      <c r="E19" s="247">
        <f>DataFigures!AO28*DataFigures!AU28/0.5</f>
        <v>1819.4711500653279</v>
      </c>
    </row>
    <row r="20" spans="1:5">
      <c r="A20">
        <v>1917</v>
      </c>
      <c r="B20" s="247">
        <f>DataFigures!BB29*DataFigures!AX29/0.1</f>
        <v>44107.491424164655</v>
      </c>
      <c r="C20" s="247">
        <f>DataFigures!AQ29*DataFigures!AU29/0.1</f>
        <v>27742.111970259732</v>
      </c>
      <c r="D20" s="247">
        <f>DataFigures!BB29*DataFigures!AV29/0.5</f>
        <v>3205.6600381610542</v>
      </c>
      <c r="E20" s="247">
        <f>DataFigures!AO29*DataFigures!AU29/0.5</f>
        <v>1808.6008578486267</v>
      </c>
    </row>
    <row r="21" spans="1:5">
      <c r="A21">
        <v>1918</v>
      </c>
      <c r="B21" s="247">
        <f>DataFigures!BB30*DataFigures!AX30/0.1</f>
        <v>45362.081363173791</v>
      </c>
      <c r="C21" s="247">
        <f>DataFigures!AQ30*DataFigures!AU30/0.1</f>
        <v>22875.220063225726</v>
      </c>
      <c r="D21" s="247">
        <f>DataFigures!BB30*DataFigures!AV30/0.5</f>
        <v>3514.274169676944</v>
      </c>
      <c r="E21" s="247">
        <f>DataFigures!AO30*DataFigures!AU30/0.5</f>
        <v>1677.9168857979705</v>
      </c>
    </row>
    <row r="22" spans="1:5">
      <c r="A22">
        <v>1919</v>
      </c>
      <c r="B22" s="247">
        <f>DataFigures!BB31*DataFigures!AX31/0.1</f>
        <v>44781.344296559488</v>
      </c>
      <c r="C22" s="247">
        <f>DataFigures!AQ31*DataFigures!AU31/0.1</f>
        <v>24790.118096888389</v>
      </c>
      <c r="D22" s="247">
        <f>DataFigures!BB31*DataFigures!AV31/0.5</f>
        <v>3152.2847014707809</v>
      </c>
      <c r="E22" s="247">
        <f>DataFigures!AO31*DataFigures!AU31/0.5</f>
        <v>1779.6545930246068</v>
      </c>
    </row>
    <row r="23" spans="1:5">
      <c r="A23">
        <v>1920</v>
      </c>
      <c r="B23" s="247">
        <f>DataFigures!BB32*DataFigures!AX32/0.1</f>
        <v>41897.082724674045</v>
      </c>
      <c r="C23" s="247">
        <f>DataFigures!AQ32*DataFigures!AU32/0.1</f>
        <v>25025.784689923094</v>
      </c>
      <c r="D23" s="247">
        <f>DataFigures!BB32*DataFigures!AV32/0.5</f>
        <v>3143.3912585325907</v>
      </c>
      <c r="E23" s="247">
        <f>DataFigures!AO32*DataFigures!AU32/0.5</f>
        <v>1875.6076874317664</v>
      </c>
    </row>
    <row r="24" spans="1:5">
      <c r="A24">
        <v>1921</v>
      </c>
      <c r="B24" s="247">
        <f>DataFigures!BB33*DataFigures!AX33/0.1</f>
        <v>40413.814600740974</v>
      </c>
      <c r="C24" s="247">
        <f>DataFigures!AQ33*DataFigures!AU33/0.1</f>
        <v>27983.849394345863</v>
      </c>
      <c r="D24" s="247">
        <f>DataFigures!BB33*DataFigures!AV33/0.5</f>
        <v>2958.7410581407362</v>
      </c>
      <c r="E24" s="247">
        <f>DataFigures!AO33*DataFigures!AU33/0.5</f>
        <v>2201.6160072210141</v>
      </c>
    </row>
    <row r="25" spans="1:5">
      <c r="A25">
        <v>1922</v>
      </c>
      <c r="B25" s="247">
        <f>DataFigures!BB34*DataFigures!AX34/0.1</f>
        <v>42885.413759783187</v>
      </c>
      <c r="C25" s="247">
        <f>DataFigures!AQ34*DataFigures!AU34/0.1</f>
        <v>32046.595639940242</v>
      </c>
      <c r="D25" s="247">
        <f>DataFigures!BB34*DataFigures!AV34/0.5</f>
        <v>3091.2090583518443</v>
      </c>
      <c r="E25" s="247">
        <f>DataFigures!AO34*DataFigures!AU34/0.5</f>
        <v>2383.7568300903126</v>
      </c>
    </row>
    <row r="26" spans="1:5">
      <c r="A26">
        <v>1923</v>
      </c>
      <c r="B26" s="247">
        <f>DataFigures!BB35*DataFigures!AX35/0.1</f>
        <v>45712.67479886426</v>
      </c>
      <c r="C26" s="247">
        <f>DataFigures!AQ35*DataFigures!AU35/0.1</f>
        <v>33569.572165657228</v>
      </c>
      <c r="D26" s="247">
        <f>DataFigures!BB35*DataFigures!AV35/0.5</f>
        <v>3364.4627353462893</v>
      </c>
      <c r="E26" s="247">
        <f>DataFigures!AO35*DataFigures!AU35/0.5</f>
        <v>2331.5425328040301</v>
      </c>
    </row>
    <row r="27" spans="1:5">
      <c r="A27">
        <v>1924</v>
      </c>
      <c r="B27" s="247">
        <f>DataFigures!BB36*DataFigures!AX36/0.1</f>
        <v>47373.100223136411</v>
      </c>
      <c r="C27" s="247">
        <f>DataFigures!AQ36*DataFigures!AU36/0.1</f>
        <v>32191.015649636996</v>
      </c>
      <c r="D27" s="247">
        <f>DataFigures!BB36*DataFigures!AV36/0.5</f>
        <v>3296.0285331034461</v>
      </c>
      <c r="E27" s="247">
        <f>DataFigures!AO36*DataFigures!AU36/0.5</f>
        <v>2418.3121569341197</v>
      </c>
    </row>
    <row r="28" spans="1:5">
      <c r="A28">
        <v>1925</v>
      </c>
      <c r="B28" s="247">
        <f>DataFigures!BB37*DataFigures!AX37/0.1</f>
        <v>50149.884388113576</v>
      </c>
      <c r="C28" s="247">
        <f>DataFigures!AQ37*DataFigures!AU37/0.1</f>
        <v>32328.485575485305</v>
      </c>
      <c r="D28" s="247">
        <f>DataFigures!BB37*DataFigures!AV37/0.5</f>
        <v>3395.968249591253</v>
      </c>
      <c r="E28" s="247">
        <f>DataFigures!AO37*DataFigures!AU37/0.5</f>
        <v>2516.9459320148676</v>
      </c>
    </row>
    <row r="29" spans="1:5">
      <c r="A29">
        <v>1926</v>
      </c>
      <c r="B29" s="247">
        <f>DataFigures!BB38*DataFigures!AX38/0.1</f>
        <v>52947.789597381183</v>
      </c>
      <c r="C29" s="247">
        <f>DataFigures!AQ38*DataFigures!AU38/0.1</f>
        <v>30227.025675603552</v>
      </c>
      <c r="D29" s="247">
        <f>DataFigures!BB38*DataFigures!AV38/0.5</f>
        <v>3475.4715240899504</v>
      </c>
      <c r="E29" s="247">
        <f>DataFigures!AO38*DataFigures!AU38/0.5</f>
        <v>2484.6865816043119</v>
      </c>
    </row>
    <row r="30" spans="1:5">
      <c r="A30">
        <v>1927</v>
      </c>
      <c r="B30" s="247">
        <f>DataFigures!BB39*DataFigures!AX39/0.1</f>
        <v>51274.184308641052</v>
      </c>
      <c r="C30" s="247">
        <f>DataFigures!AQ39*DataFigures!AU39/0.1</f>
        <v>30513.830001054033</v>
      </c>
      <c r="D30" s="247">
        <f>DataFigures!BB39*DataFigures!AV39/0.5</f>
        <v>3496.4529911404502</v>
      </c>
      <c r="E30" s="247">
        <f>DataFigures!AO39*DataFigures!AU39/0.5</f>
        <v>2365.4353877213771</v>
      </c>
    </row>
    <row r="31" spans="1:5">
      <c r="A31">
        <v>1928</v>
      </c>
      <c r="B31" s="247">
        <f>DataFigures!BB40*DataFigures!AX40/0.1</f>
        <v>53145.995114597885</v>
      </c>
      <c r="C31" s="247">
        <f>DataFigures!AQ40*DataFigures!AU40/0.1</f>
        <v>32998.740126201505</v>
      </c>
      <c r="D31" s="247">
        <f>DataFigures!BB40*DataFigures!AV40/0.5</f>
        <v>3625.6959667892811</v>
      </c>
      <c r="E31" s="247">
        <f>DataFigures!AO40*DataFigures!AU40/0.5</f>
        <v>2568.371018594496</v>
      </c>
    </row>
    <row r="32" spans="1:5">
      <c r="A32">
        <v>1929</v>
      </c>
      <c r="B32" s="247">
        <f>DataFigures!BB41*DataFigures!AX41/0.1</f>
        <v>54255.149407664947</v>
      </c>
      <c r="C32" s="247">
        <f>DataFigures!AQ41*DataFigures!AU41/0.1</f>
        <v>32199.11873237629</v>
      </c>
      <c r="D32" s="247">
        <f>DataFigures!BB41*DataFigures!AV41/0.5</f>
        <v>3825.1042488298635</v>
      </c>
      <c r="E32" s="247">
        <f>DataFigures!AO41*DataFigures!AU41/0.5</f>
        <v>2652.6742969718493</v>
      </c>
    </row>
    <row r="33" spans="1:5">
      <c r="A33">
        <v>1930</v>
      </c>
      <c r="B33" s="247">
        <f>DataFigures!BB42*DataFigures!AX42/0.1</f>
        <v>47392.560993073872</v>
      </c>
      <c r="C33" s="247">
        <f>DataFigures!AQ42*DataFigures!AU42/0.1</f>
        <v>29094.814176627115</v>
      </c>
      <c r="D33" s="247">
        <f>DataFigures!BB42*DataFigures!AV42/0.5</f>
        <v>3355.5709363823858</v>
      </c>
      <c r="E33" s="247">
        <f>DataFigures!AO42*DataFigures!AU42/0.5</f>
        <v>2614.4153214709445</v>
      </c>
    </row>
    <row r="34" spans="1:5">
      <c r="A34">
        <v>1931</v>
      </c>
      <c r="B34" s="247">
        <f>DataFigures!BB43*DataFigures!AX43/0.1</f>
        <v>42118.155022182422</v>
      </c>
      <c r="C34" s="247">
        <f>DataFigures!AQ43*DataFigures!AU43/0.1</f>
        <v>27783.732548043379</v>
      </c>
      <c r="D34" s="247">
        <f>DataFigures!BB43*DataFigures!AV43/0.5</f>
        <v>2991.8616400345945</v>
      </c>
      <c r="E34" s="247">
        <f>DataFigures!AO43*DataFigures!AU43/0.5</f>
        <v>2471.8827728979395</v>
      </c>
    </row>
    <row r="35" spans="1:5">
      <c r="A35">
        <v>1932</v>
      </c>
      <c r="B35" s="247">
        <f>DataFigures!BB44*DataFigures!AX44/0.1</f>
        <v>36706.105242378777</v>
      </c>
      <c r="C35" s="247">
        <f>DataFigures!AQ44*DataFigures!AU44/0.1</f>
        <v>28284.990863792646</v>
      </c>
      <c r="D35" s="247">
        <f>DataFigures!BB44*DataFigures!AV44/0.5</f>
        <v>2458.1862049635138</v>
      </c>
      <c r="E35" s="247">
        <f>DataFigures!AO44*DataFigures!AU44/0.5</f>
        <v>2197.4957754599473</v>
      </c>
    </row>
    <row r="36" spans="1:5">
      <c r="A36">
        <v>1933</v>
      </c>
      <c r="B36" s="247">
        <f>DataFigures!BB45*DataFigures!AX45/0.1</f>
        <v>35726.140367821667</v>
      </c>
      <c r="C36" s="247">
        <f>DataFigures!AQ45*DataFigures!AU45/0.1</f>
        <v>29619.232016254475</v>
      </c>
      <c r="D36" s="247">
        <f>DataFigures!BB45*DataFigures!AV45/0.5</f>
        <v>2420.1062527870999</v>
      </c>
      <c r="E36" s="247">
        <f>DataFigures!AO45*DataFigures!AU45/0.5</f>
        <v>2127.6767689264821</v>
      </c>
    </row>
    <row r="37" spans="1:5">
      <c r="A37">
        <v>1934</v>
      </c>
      <c r="B37" s="247">
        <f>DataFigures!BB46*DataFigures!AX46/0.1</f>
        <v>41331.743268325314</v>
      </c>
      <c r="C37" s="247">
        <f>DataFigures!AQ46*DataFigures!AU46/0.1</f>
        <v>28519.172375148471</v>
      </c>
      <c r="D37" s="247">
        <f>DataFigures!BB46*DataFigures!AV46/0.5</f>
        <v>2690.5289317497068</v>
      </c>
      <c r="E37" s="247">
        <f>DataFigures!AO46*DataFigures!AU46/0.5</f>
        <v>2010.0447943308147</v>
      </c>
    </row>
    <row r="38" spans="1:5">
      <c r="A38">
        <v>1935</v>
      </c>
      <c r="B38" s="247">
        <f>DataFigures!BB47*DataFigures!AX47/0.1</f>
        <v>44614.609701855465</v>
      </c>
      <c r="C38" s="247">
        <f>DataFigures!AQ47*DataFigures!AU47/0.1</f>
        <v>31180.415423015576</v>
      </c>
      <c r="D38" s="247">
        <f>DataFigures!BB47*DataFigures!AV47/0.5</f>
        <v>3031.0481059945241</v>
      </c>
      <c r="E38" s="247">
        <f>DataFigures!AO47*DataFigures!AU47/0.5</f>
        <v>2097.5921607739024</v>
      </c>
    </row>
    <row r="39" spans="1:5">
      <c r="A39">
        <v>1936</v>
      </c>
      <c r="B39" s="247">
        <f>DataFigures!BB48*DataFigures!AX48/0.1</f>
        <v>49786.169679052189</v>
      </c>
      <c r="C39" s="247">
        <f>DataFigures!AQ48*DataFigures!AU48/0.1</f>
        <v>31231.948113273673</v>
      </c>
      <c r="D39" s="247">
        <f>DataFigures!BB48*DataFigures!AV48/0.5</f>
        <v>3347.7539127715213</v>
      </c>
      <c r="E39" s="247">
        <f>DataFigures!AO48*DataFigures!AU48/0.5</f>
        <v>2387.0077517058517</v>
      </c>
    </row>
    <row r="40" spans="1:5">
      <c r="A40">
        <v>1937</v>
      </c>
      <c r="B40" s="247">
        <f>DataFigures!BB49*DataFigures!AX49/0.1</f>
        <v>51478.733015248778</v>
      </c>
      <c r="C40" s="247">
        <f>DataFigures!AQ49*DataFigures!AU49/0.1</f>
        <v>29620.755928987877</v>
      </c>
      <c r="D40" s="247">
        <f>DataFigures!BB49*DataFigures!AV49/0.5</f>
        <v>3465.3134065975341</v>
      </c>
      <c r="E40" s="247">
        <f>DataFigures!AO49*DataFigures!AU49/0.5</f>
        <v>2330.0124262544859</v>
      </c>
    </row>
    <row r="41" spans="1:5">
      <c r="A41">
        <v>1938</v>
      </c>
      <c r="B41" s="247">
        <f>DataFigures!BB50*DataFigures!AX50/0.1</f>
        <v>47884.153062672129</v>
      </c>
      <c r="C41" s="247">
        <f>DataFigures!AQ50*DataFigures!AU50/0.1</f>
        <v>29300.026795189446</v>
      </c>
      <c r="D41" s="247">
        <f>DataFigures!BB50*DataFigures!AV50/0.5</f>
        <v>3236.107410014331</v>
      </c>
      <c r="E41" s="247">
        <f>DataFigures!AO50*DataFigures!AU50/0.5</f>
        <v>2418.9330919072472</v>
      </c>
    </row>
    <row r="42" spans="1:5">
      <c r="A42">
        <v>1939</v>
      </c>
      <c r="B42" s="247">
        <f>DataFigures!BB51*DataFigures!AX51/0.1</f>
        <v>52887.360600293439</v>
      </c>
      <c r="C42" s="247">
        <f>DataFigures!AQ51*DataFigures!AU51/0.1</f>
        <v>31842.204505567188</v>
      </c>
      <c r="D42" s="247">
        <f>DataFigures!BB51*DataFigures!AV51/0.5</f>
        <v>3615.0777411185118</v>
      </c>
      <c r="E42" s="247">
        <f>DataFigures!AO51*DataFigures!AU51/0.5</f>
        <v>3014.4066367170353</v>
      </c>
    </row>
    <row r="43" spans="1:5">
      <c r="A43">
        <v>1940</v>
      </c>
      <c r="B43" s="247">
        <f>DataFigures!BB52*DataFigures!AX52/0.1</f>
        <v>57054.534984772225</v>
      </c>
      <c r="C43" s="247">
        <f>DataFigures!AQ52*DataFigures!AU52/0.1</f>
        <v>22094.906563234636</v>
      </c>
      <c r="D43" s="247">
        <f>DataFigures!BB52*DataFigures!AV52/0.5</f>
        <v>4259.7394079262167</v>
      </c>
      <c r="E43" s="247">
        <f>DataFigures!AO52*DataFigures!AU52/0.5</f>
        <v>1999.3251052391356</v>
      </c>
    </row>
    <row r="44" spans="1:5">
      <c r="A44">
        <v>1941</v>
      </c>
      <c r="B44" s="247">
        <f>DataFigures!BB53*DataFigures!AX53/0.1</f>
        <v>64356.321832757239</v>
      </c>
      <c r="C44" s="247">
        <f>DataFigures!AQ53*DataFigures!AU53/0.1</f>
        <v>21640.502723475838</v>
      </c>
      <c r="D44" s="247">
        <f>DataFigures!BB53*DataFigures!AV53/0.5</f>
        <v>5293.7767132754034</v>
      </c>
      <c r="E44" s="247">
        <f>DataFigures!AO53*DataFigures!AU53/0.5</f>
        <v>2042.6232482425817</v>
      </c>
    </row>
    <row r="45" spans="1:5">
      <c r="A45">
        <v>1942</v>
      </c>
      <c r="B45" s="247">
        <f>DataFigures!BB54*DataFigures!AX54/0.1</f>
        <v>68133.834084046292</v>
      </c>
      <c r="C45" s="247">
        <f>DataFigures!AQ54*DataFigures!AU54/0.1</f>
        <v>19315.820298141127</v>
      </c>
      <c r="D45" s="247">
        <f>DataFigures!BB54*DataFigures!AV54/0.5</f>
        <v>6437.5182073245887</v>
      </c>
      <c r="E45" s="247">
        <f>DataFigures!AO54*DataFigures!AU54/0.5</f>
        <v>2104.8658286615173</v>
      </c>
    </row>
    <row r="46" spans="1:5">
      <c r="A46">
        <v>1943</v>
      </c>
      <c r="B46" s="247">
        <f>DataFigures!BB55*DataFigures!AX55/0.1</f>
        <v>73059.469925953308</v>
      </c>
      <c r="C46" s="247">
        <f>DataFigures!AQ55*DataFigures!AU55/0.1</f>
        <v>15540.17706952232</v>
      </c>
      <c r="D46" s="247">
        <f>DataFigures!BB55*DataFigures!AV55/0.5</f>
        <v>7459.4034480350283</v>
      </c>
      <c r="E46" s="247">
        <f>DataFigures!AO55*DataFigures!AU55/0.5</f>
        <v>1995.1027351695695</v>
      </c>
    </row>
    <row r="47" spans="1:5">
      <c r="A47">
        <v>1944</v>
      </c>
      <c r="B47" s="247">
        <f>DataFigures!BB56*DataFigures!AX56/0.1</f>
        <v>71863.17964877034</v>
      </c>
      <c r="C47" s="247">
        <f>DataFigures!AQ56*DataFigures!AU56/0.1</f>
        <v>12889.463176220874</v>
      </c>
      <c r="D47" s="247">
        <f>DataFigures!BB56*DataFigures!AV56/0.5</f>
        <v>7535.2805673706644</v>
      </c>
      <c r="E47" s="247">
        <f>DataFigures!AO56*DataFigures!AU56/0.5</f>
        <v>1869.745816850063</v>
      </c>
    </row>
    <row r="48" spans="1:5">
      <c r="A48">
        <v>1945</v>
      </c>
      <c r="B48" s="247">
        <f>DataFigures!BB57*DataFigures!AX57/0.1</f>
        <v>68516.573071673673</v>
      </c>
      <c r="C48" s="247">
        <f>DataFigures!AQ57*DataFigures!AU57/0.1</f>
        <v>15806.976799142387</v>
      </c>
      <c r="D48" s="247">
        <f>DataFigures!BB57*DataFigures!AV57/0.5</f>
        <v>7297.7387153651989</v>
      </c>
      <c r="E48" s="247">
        <f>DataFigures!AO57*DataFigures!AU57/0.5</f>
        <v>2387.1857805147083</v>
      </c>
    </row>
    <row r="49" spans="1:5">
      <c r="A49">
        <v>1946</v>
      </c>
      <c r="B49" s="247">
        <f>DataFigures!BB58*DataFigures!AX58/0.1</f>
        <v>62220.12720542575</v>
      </c>
      <c r="C49" s="247">
        <f>DataFigures!AQ58*DataFigures!AU58/0.1</f>
        <v>23119.474001538169</v>
      </c>
      <c r="D49" s="247">
        <f>DataFigures!BB58*DataFigures!AV58/0.5</f>
        <v>6194.580181009248</v>
      </c>
      <c r="E49" s="247">
        <f>DataFigures!AO58*DataFigures!AU58/0.5</f>
        <v>2920.6004738895394</v>
      </c>
    </row>
    <row r="50" spans="1:5">
      <c r="A50">
        <v>1947</v>
      </c>
      <c r="B50" s="247">
        <f>DataFigures!BB59*DataFigures!AX59/0.1</f>
        <v>59406.795696708577</v>
      </c>
      <c r="C50" s="247">
        <f>DataFigures!AQ59*DataFigures!AU59/0.1</f>
        <v>23719.550521051213</v>
      </c>
      <c r="D50" s="247">
        <f>DataFigures!BB59*DataFigures!AV59/0.5</f>
        <v>6048.4997048216674</v>
      </c>
      <c r="E50" s="247">
        <f>DataFigures!AO59*DataFigures!AU59/0.5</f>
        <v>2812.2221909452114</v>
      </c>
    </row>
    <row r="51" spans="1:5">
      <c r="A51">
        <v>1948</v>
      </c>
      <c r="B51" s="247">
        <f>DataFigures!BB60*DataFigures!AX60/0.1</f>
        <v>65331.409400238168</v>
      </c>
      <c r="C51" s="247">
        <f>DataFigures!AQ60*DataFigures!AU60/0.1</f>
        <v>25403.30618402877</v>
      </c>
      <c r="D51" s="247">
        <f>DataFigures!BB60*DataFigures!AV60/0.5</f>
        <v>6299.9376704262668</v>
      </c>
      <c r="E51" s="247">
        <f>DataFigures!AO60*DataFigures!AU60/0.5</f>
        <v>3251.4108697572869</v>
      </c>
    </row>
    <row r="52" spans="1:5">
      <c r="A52">
        <v>1949</v>
      </c>
      <c r="B52" s="247">
        <f>DataFigures!BB61*DataFigures!AX61/0.1</f>
        <v>62434.617053359114</v>
      </c>
      <c r="C52" s="247">
        <f>DataFigures!AQ61*DataFigures!AU61/0.1</f>
        <v>27369.643482575666</v>
      </c>
      <c r="D52" s="247">
        <f>DataFigures!BB61*DataFigures!AV61/0.5</f>
        <v>6219.1541470191232</v>
      </c>
      <c r="E52" s="247">
        <f>DataFigures!AO61*DataFigures!AU61/0.5</f>
        <v>3496.5064992602306</v>
      </c>
    </row>
    <row r="53" spans="1:5">
      <c r="A53">
        <v>1950</v>
      </c>
      <c r="B53" s="247">
        <f>DataFigures!BB62*DataFigures!AX62/0.1</f>
        <v>68537.910336062036</v>
      </c>
      <c r="C53" s="247">
        <f>DataFigures!AQ62*DataFigures!AU62/0.1</f>
        <v>29340.325553905444</v>
      </c>
      <c r="D53" s="247">
        <f>DataFigures!BB62*DataFigures!AV62/0.5</f>
        <v>6878.4956894101024</v>
      </c>
      <c r="E53" s="247">
        <f>DataFigures!AO62*DataFigures!AU62/0.5</f>
        <v>3746.1272128887917</v>
      </c>
    </row>
    <row r="54" spans="1:5">
      <c r="A54">
        <v>1951</v>
      </c>
      <c r="B54" s="247">
        <f>DataFigures!BB63*DataFigures!AX63/0.1</f>
        <v>71038.439349802109</v>
      </c>
      <c r="C54" s="247">
        <f>DataFigures!AQ63*DataFigures!AU63/0.1</f>
        <v>31625.430344963755</v>
      </c>
      <c r="D54" s="247">
        <f>DataFigures!BB63*DataFigures!AV63/0.5</f>
        <v>7478.8595158278013</v>
      </c>
      <c r="E54" s="247">
        <f>DataFigures!AO63*DataFigures!AU63/0.5</f>
        <v>3803.6093045125945</v>
      </c>
    </row>
    <row r="55" spans="1:5">
      <c r="A55">
        <v>1952</v>
      </c>
      <c r="B55" s="247">
        <f>DataFigures!BB64*DataFigures!AX64/0.1</f>
        <v>70894.924594854718</v>
      </c>
      <c r="C55" s="247">
        <f>DataFigures!AQ64*DataFigures!AU64/0.1</f>
        <v>32973.891067454104</v>
      </c>
      <c r="D55" s="247">
        <f>DataFigures!BB64*DataFigures!AV64/0.5</f>
        <v>7609.0135589232841</v>
      </c>
      <c r="E55" s="247">
        <f>DataFigures!AO64*DataFigures!AU64/0.5</f>
        <v>3841.4291393785638</v>
      </c>
    </row>
    <row r="56" spans="1:5">
      <c r="A56">
        <v>1953</v>
      </c>
      <c r="B56" s="247">
        <f>DataFigures!BB65*DataFigures!AX65/0.1</f>
        <v>71021.611086137826</v>
      </c>
      <c r="C56" s="247">
        <f>DataFigures!AQ65*DataFigures!AU65/0.1</f>
        <v>33667.940372756246</v>
      </c>
      <c r="D56" s="247">
        <f>DataFigures!BB65*DataFigures!AV65/0.5</f>
        <v>7771.6873876247018</v>
      </c>
      <c r="E56" s="247">
        <f>DataFigures!AO65*DataFigures!AU65/0.5</f>
        <v>3974.4919921849305</v>
      </c>
    </row>
    <row r="57" spans="1:5">
      <c r="A57">
        <v>1954</v>
      </c>
      <c r="B57" s="247">
        <f>DataFigures!BB66*DataFigures!AX66/0.1</f>
        <v>70611.994799564927</v>
      </c>
      <c r="C57" s="247">
        <f>DataFigures!AQ66*DataFigures!AU66/0.1</f>
        <v>36050.101425931149</v>
      </c>
      <c r="D57" s="247">
        <f>DataFigures!BB66*DataFigures!AV66/0.5</f>
        <v>7688.2850729467709</v>
      </c>
      <c r="E57" s="247">
        <f>DataFigures!AO66*DataFigures!AU66/0.5</f>
        <v>4070.6262114438791</v>
      </c>
    </row>
    <row r="58" spans="1:5">
      <c r="A58">
        <v>1955</v>
      </c>
      <c r="B58" s="247">
        <f>DataFigures!BB67*DataFigures!AX67/0.1</f>
        <v>76960.028371167864</v>
      </c>
      <c r="C58" s="247">
        <f>DataFigures!AQ67*DataFigures!AU67/0.1</f>
        <v>38524.340773320415</v>
      </c>
      <c r="D58" s="247">
        <f>DataFigures!BB67*DataFigures!AV67/0.5</f>
        <v>8228.174034821699</v>
      </c>
      <c r="E58" s="247">
        <f>DataFigures!AO67*DataFigures!AU67/0.5</f>
        <v>4168.8741304338428</v>
      </c>
    </row>
    <row r="59" spans="1:5">
      <c r="A59">
        <v>1956</v>
      </c>
      <c r="B59" s="247">
        <f>DataFigures!BB68*DataFigures!AX68/0.1</f>
        <v>77051.40858961975</v>
      </c>
      <c r="C59" s="247">
        <f>DataFigures!AQ68*DataFigures!AU68/0.1</f>
        <v>39660.043340165568</v>
      </c>
      <c r="D59" s="247">
        <f>DataFigures!BB68*DataFigures!AV68/0.5</f>
        <v>8387.389567913986</v>
      </c>
      <c r="E59" s="247">
        <f>DataFigures!AO68*DataFigures!AU68/0.5</f>
        <v>4349.3376136413954</v>
      </c>
    </row>
    <row r="60" spans="1:5">
      <c r="A60">
        <v>1957</v>
      </c>
      <c r="B60" s="247">
        <f>DataFigures!BB69*DataFigures!AX69/0.1</f>
        <v>77304.989889740871</v>
      </c>
      <c r="C60" s="247">
        <f>DataFigures!AQ69*DataFigures!AU69/0.1</f>
        <v>42231.86314697229</v>
      </c>
      <c r="D60" s="247">
        <f>DataFigures!BB69*DataFigures!AV69/0.5</f>
        <v>8347.7931218102221</v>
      </c>
      <c r="E60" s="247">
        <f>DataFigures!AO69*DataFigures!AU69/0.5</f>
        <v>4481.5311884992961</v>
      </c>
    </row>
    <row r="61" spans="1:5">
      <c r="A61">
        <v>1958</v>
      </c>
      <c r="B61" s="247">
        <f>DataFigures!BB70*DataFigures!AX70/0.1</f>
        <v>75143.132796417514</v>
      </c>
      <c r="C61" s="247">
        <f>DataFigures!AQ70*DataFigures!AU70/0.1</f>
        <v>41851.259105294426</v>
      </c>
      <c r="D61" s="247">
        <f>DataFigures!BB70*DataFigures!AV70/0.5</f>
        <v>8174.6385197181635</v>
      </c>
      <c r="E61" s="247">
        <f>DataFigures!AO70*DataFigures!AU70/0.5</f>
        <v>4587.3003518404839</v>
      </c>
    </row>
    <row r="62" spans="1:5">
      <c r="A62">
        <v>1959</v>
      </c>
      <c r="B62" s="247">
        <f>DataFigures!BB71*DataFigures!AX71/0.1</f>
        <v>80698.573628525846</v>
      </c>
      <c r="C62" s="247">
        <f>DataFigures!AQ71*DataFigures!AU71/0.1</f>
        <v>45146.731927296438</v>
      </c>
      <c r="D62" s="247">
        <f>DataFigures!BB71*DataFigures!AV71/0.5</f>
        <v>8635.7148210081341</v>
      </c>
      <c r="E62" s="247">
        <f>DataFigures!AO71*DataFigures!AU71/0.5</f>
        <v>4490.5200231291983</v>
      </c>
    </row>
    <row r="63" spans="1:5">
      <c r="A63">
        <v>1960</v>
      </c>
      <c r="B63" s="247">
        <f>DataFigures!BB72*DataFigures!AX72/0.1</f>
        <v>81132.289704457391</v>
      </c>
      <c r="C63" s="247">
        <f>DataFigures!AQ72*DataFigures!AU72/0.1</f>
        <v>48607.631282051756</v>
      </c>
      <c r="D63" s="247">
        <f>DataFigures!BB72*DataFigures!AV72/0.5</f>
        <v>8743.1250894858149</v>
      </c>
      <c r="E63" s="247">
        <f>DataFigures!AO72*DataFigures!AU72/0.5</f>
        <v>4766.2035324169256</v>
      </c>
    </row>
    <row r="64" spans="1:5">
      <c r="A64">
        <v>1961</v>
      </c>
      <c r="B64" s="247">
        <f>DataFigures!BB73*DataFigures!AX73/0.1</f>
        <v>82864.047195531093</v>
      </c>
      <c r="C64" s="247">
        <f>DataFigures!AQ73*DataFigures!AU73/0.1</f>
        <v>51345.495391127064</v>
      </c>
      <c r="D64" s="247">
        <f>DataFigures!BB73*DataFigures!AV73/0.5</f>
        <v>8787.683272110793</v>
      </c>
      <c r="E64" s="247">
        <f>DataFigures!AO73*DataFigures!AU73/0.5</f>
        <v>4921.9539658403273</v>
      </c>
    </row>
    <row r="65" spans="1:5">
      <c r="A65">
        <v>1962</v>
      </c>
      <c r="B65" s="247">
        <f>DataFigures!BB74*DataFigures!AX74/0.1</f>
        <v>87978.384688640537</v>
      </c>
      <c r="C65" s="247">
        <f>DataFigures!AQ74*DataFigures!AU74/0.1</f>
        <v>53012.839803418901</v>
      </c>
      <c r="D65" s="247">
        <f>DataFigures!BB74*DataFigures!AV74/0.5</f>
        <v>9301.547845829069</v>
      </c>
      <c r="E65" s="247">
        <f>DataFigures!AO74*DataFigures!AU74/0.5</f>
        <v>5266.3368309413909</v>
      </c>
    </row>
    <row r="66" spans="1:5">
      <c r="A66">
        <v>1963</v>
      </c>
      <c r="B66" s="247">
        <f>DataFigures!BB75*DataFigures!AX75/0.1</f>
        <v>92223.555813397368</v>
      </c>
      <c r="C66" s="247">
        <f>DataFigures!AQ75*DataFigures!AU75/0.1</f>
        <v>55265.327405105723</v>
      </c>
      <c r="D66" s="247">
        <f>DataFigures!BB75*DataFigures!AV75/0.5</f>
        <v>9437.6932929619052</v>
      </c>
      <c r="E66" s="247">
        <f>DataFigures!AO75*DataFigures!AU75/0.5</f>
        <v>5347.8936218429062</v>
      </c>
    </row>
    <row r="67" spans="1:5">
      <c r="A67">
        <v>1964</v>
      </c>
      <c r="B67" s="247">
        <f>DataFigures!BB76*DataFigures!AX76/0.1</f>
        <v>97315.238150243546</v>
      </c>
      <c r="C67" s="247">
        <f>DataFigures!AQ76*DataFigures!AU76/0.1</f>
        <v>59263.021708110369</v>
      </c>
      <c r="D67" s="247">
        <f>DataFigures!BB76*DataFigures!AV76/0.5</f>
        <v>9573.5872350471818</v>
      </c>
      <c r="E67" s="247">
        <f>DataFigures!AO76*DataFigures!AU76/0.5</f>
        <v>5670.156592854898</v>
      </c>
    </row>
    <row r="68" spans="1:5">
      <c r="A68">
        <v>1965</v>
      </c>
      <c r="B68" s="247">
        <f>DataFigures!BB77*DataFigures!AX77/0.1</f>
        <v>101475.26272243408</v>
      </c>
      <c r="C68" s="247">
        <f>DataFigures!AQ77*DataFigures!AU77/0.1</f>
        <v>62358.058661786759</v>
      </c>
      <c r="D68" s="247">
        <f>DataFigures!BB77*DataFigures!AV77/0.5</f>
        <v>10340.563646766073</v>
      </c>
      <c r="E68" s="247">
        <f>DataFigures!AO77*DataFigures!AU77/0.5</f>
        <v>5716.8747564857485</v>
      </c>
    </row>
    <row r="69" spans="1:5">
      <c r="A69">
        <v>1966</v>
      </c>
      <c r="B69" s="247">
        <f>DataFigures!BB78*DataFigures!AX78/0.1</f>
        <v>105270.994602639</v>
      </c>
      <c r="C69" s="247">
        <f>DataFigures!AQ78*DataFigures!AU78/0.1</f>
        <v>63485.204119827918</v>
      </c>
      <c r="D69" s="247">
        <f>DataFigures!BB78*DataFigures!AV78/0.5</f>
        <v>11106.025284502017</v>
      </c>
      <c r="E69" s="247">
        <f>DataFigures!AO78*DataFigures!AU78/0.5</f>
        <v>6037.4826535259681</v>
      </c>
    </row>
    <row r="70" spans="1:5">
      <c r="A70">
        <v>1967</v>
      </c>
      <c r="B70" s="247">
        <f>DataFigures!BB79*DataFigures!AX79/0.1</f>
        <v>104615.39156889092</v>
      </c>
      <c r="C70" s="247">
        <f>DataFigures!AQ79*DataFigures!AU79/0.1</f>
        <v>65460.30083622349</v>
      </c>
      <c r="D70" s="247">
        <f>DataFigures!BB79*DataFigures!AV79/0.5</f>
        <v>11803.763313595022</v>
      </c>
      <c r="E70" s="247">
        <f>DataFigures!AO79*DataFigures!AU79/0.5</f>
        <v>6207.0662294920285</v>
      </c>
    </row>
    <row r="71" spans="1:5">
      <c r="A71">
        <v>1968</v>
      </c>
      <c r="B71" s="247">
        <f>DataFigures!BB80*DataFigures!AX80/0.1</f>
        <v>106345.8580590167</v>
      </c>
      <c r="C71" s="247">
        <f>DataFigures!AQ80*DataFigures!AU80/0.1</f>
        <v>64884.459458247227</v>
      </c>
      <c r="D71" s="247">
        <f>DataFigures!BB80*DataFigures!AV80/0.5</f>
        <v>12330.755524839517</v>
      </c>
      <c r="E71" s="247">
        <f>DataFigures!AO80*DataFigures!AU80/0.5</f>
        <v>6626.4323378622466</v>
      </c>
    </row>
    <row r="72" spans="1:5">
      <c r="A72">
        <v>1969</v>
      </c>
      <c r="B72" s="247">
        <f>DataFigures!BB81*DataFigures!AX81/0.1</f>
        <v>105204.37154117778</v>
      </c>
      <c r="C72" s="247">
        <f>DataFigures!AQ81*DataFigures!AU81/0.1</f>
        <v>66837.703045819188</v>
      </c>
      <c r="D72" s="247">
        <f>DataFigures!BB81*DataFigures!AV81/0.5</f>
        <v>12680.85901313358</v>
      </c>
      <c r="E72" s="247">
        <f>DataFigures!AO81*DataFigures!AU81/0.5</f>
        <v>7169.7710973452704</v>
      </c>
    </row>
    <row r="73" spans="1:5">
      <c r="A73">
        <v>1970</v>
      </c>
      <c r="B73" s="247">
        <f>DataFigures!BB82*DataFigures!AX82/0.1</f>
        <v>102132.37514318255</v>
      </c>
      <c r="C73" s="247">
        <f>DataFigures!AQ82*DataFigures!AU82/0.1</f>
        <v>68952.266068691111</v>
      </c>
      <c r="D73" s="247">
        <f>DataFigures!BB82*DataFigures!AV82/0.5</f>
        <v>12207.55967885437</v>
      </c>
      <c r="E73" s="247">
        <f>DataFigures!AO82*DataFigures!AU82/0.5</f>
        <v>7665.4141454474857</v>
      </c>
    </row>
    <row r="74" spans="1:5">
      <c r="A74">
        <v>1971</v>
      </c>
      <c r="B74" s="247">
        <f>DataFigures!BB83*DataFigures!AX83/0.1</f>
        <v>103543.95069041547</v>
      </c>
      <c r="C74" s="247">
        <f>DataFigures!AQ83*DataFigures!AU83/0.1</f>
        <v>71284.272653076041</v>
      </c>
      <c r="D74" s="247">
        <f>DataFigures!BB83*DataFigures!AV83/0.5</f>
        <v>11995.699033185794</v>
      </c>
      <c r="E74" s="247">
        <f>DataFigures!AO83*DataFigures!AU83/0.5</f>
        <v>8122.30300394594</v>
      </c>
    </row>
    <row r="75" spans="1:5">
      <c r="A75">
        <v>1972</v>
      </c>
      <c r="B75" s="247">
        <f>DataFigures!BB84*DataFigures!AX84/0.1</f>
        <v>108247.47463913231</v>
      </c>
      <c r="C75" s="247">
        <f>DataFigures!AQ84*DataFigures!AU84/0.1</f>
        <v>72693.269778588437</v>
      </c>
      <c r="D75" s="247">
        <f>DataFigures!BB84*DataFigures!AV84/0.5</f>
        <v>12328.861552084098</v>
      </c>
      <c r="E75" s="247">
        <f>DataFigures!AO84*DataFigures!AU84/0.5</f>
        <v>8733.5449008552278</v>
      </c>
    </row>
    <row r="76" spans="1:5">
      <c r="A76">
        <v>1973</v>
      </c>
      <c r="B76" s="247">
        <f>DataFigures!BB85*DataFigures!AX85/0.1</f>
        <v>112603.13340281196</v>
      </c>
      <c r="C76" s="247">
        <f>DataFigures!AQ85*DataFigures!AU85/0.1</f>
        <v>77411.873765868164</v>
      </c>
      <c r="D76" s="247">
        <f>DataFigures!BB85*DataFigures!AV85/0.5</f>
        <v>12967.699202040929</v>
      </c>
      <c r="E76" s="247">
        <f>DataFigures!AO85*DataFigures!AU85/0.5</f>
        <v>9103.5804386378477</v>
      </c>
    </row>
    <row r="77" spans="1:5">
      <c r="A77">
        <v>1974</v>
      </c>
      <c r="B77" s="247">
        <f>DataFigures!BB86*DataFigures!AX86/0.1</f>
        <v>108339.97096682234</v>
      </c>
      <c r="C77" s="247">
        <f>DataFigures!AQ86*DataFigures!AU86/0.1</f>
        <v>77693.567322189221</v>
      </c>
      <c r="D77" s="247">
        <f>DataFigures!BB86*DataFigures!AV86/0.5</f>
        <v>12621.449197268115</v>
      </c>
      <c r="E77" s="247">
        <f>DataFigures!AO86*DataFigures!AU86/0.5</f>
        <v>9645.4840603511093</v>
      </c>
    </row>
    <row r="78" spans="1:5">
      <c r="A78">
        <v>1975</v>
      </c>
      <c r="B78" s="247">
        <f>DataFigures!BB87*DataFigures!AX87/0.1</f>
        <v>105263.49942402169</v>
      </c>
      <c r="C78" s="247">
        <f>DataFigures!AQ87*DataFigures!AU87/0.1</f>
        <v>76193.631452224407</v>
      </c>
      <c r="D78" s="247">
        <f>DataFigures!BB87*DataFigures!AV87/0.5</f>
        <v>11934.852672804363</v>
      </c>
      <c r="E78" s="247">
        <f>DataFigures!AO87*DataFigures!AU87/0.5</f>
        <v>9619.1497923342286</v>
      </c>
    </row>
    <row r="79" spans="1:5">
      <c r="A79">
        <v>1976</v>
      </c>
      <c r="B79" s="247">
        <f>DataFigures!BB88*DataFigures!AX88/0.1</f>
        <v>109397.89842373216</v>
      </c>
      <c r="C79" s="247">
        <f>DataFigures!AQ88*DataFigures!AU88/0.1</f>
        <v>78304.760134103839</v>
      </c>
      <c r="D79" s="247">
        <f>DataFigures!BB88*DataFigures!AV88/0.5</f>
        <v>12279.41980020235</v>
      </c>
      <c r="E79" s="247">
        <f>DataFigures!AO88*DataFigures!AU88/0.5</f>
        <v>9983.1129508827271</v>
      </c>
    </row>
    <row r="80" spans="1:5">
      <c r="A80">
        <v>1977</v>
      </c>
      <c r="B80" s="247">
        <f>DataFigures!BB89*DataFigures!AX89/0.1</f>
        <v>113644.56792384386</v>
      </c>
      <c r="C80" s="247">
        <f>DataFigures!AQ89*DataFigures!AU89/0.1</f>
        <v>76073.496494370134</v>
      </c>
      <c r="D80" s="247">
        <f>DataFigures!BB89*DataFigures!AV89/0.5</f>
        <v>12485.634543634022</v>
      </c>
      <c r="E80" s="247">
        <f>DataFigures!AO89*DataFigures!AU89/0.5</f>
        <v>10658.087205517513</v>
      </c>
    </row>
    <row r="81" spans="1:5">
      <c r="A81">
        <v>1978</v>
      </c>
      <c r="B81" s="247">
        <f>DataFigures!BB90*DataFigures!AX90/0.1</f>
        <v>117853.68032759063</v>
      </c>
      <c r="C81" s="247">
        <f>DataFigures!AQ90*DataFigures!AU90/0.1</f>
        <v>77653.653561880681</v>
      </c>
      <c r="D81" s="247">
        <f>DataFigures!BB90*DataFigures!AV90/0.5</f>
        <v>12918.183042199436</v>
      </c>
      <c r="E81" s="247">
        <f>DataFigures!AO90*DataFigures!AU90/0.5</f>
        <v>11159.084438084932</v>
      </c>
    </row>
    <row r="82" spans="1:5">
      <c r="A82">
        <v>1979</v>
      </c>
      <c r="B82" s="247">
        <f>DataFigures!BB91*DataFigures!AX91/0.1</f>
        <v>118786.24573752296</v>
      </c>
      <c r="C82" s="247">
        <f>DataFigures!AQ91*DataFigures!AU91/0.1</f>
        <v>80840.926831258505</v>
      </c>
      <c r="D82" s="247">
        <f>DataFigures!BB91*DataFigures!AV91/0.5</f>
        <v>13072.093751952618</v>
      </c>
      <c r="E82" s="247">
        <f>DataFigures!AO91*DataFigures!AU91/0.5</f>
        <v>11464.042251233266</v>
      </c>
    </row>
    <row r="83" spans="1:5">
      <c r="A83">
        <v>1980</v>
      </c>
      <c r="B83" s="247">
        <f>DataFigures!BB92*DataFigures!AX92/0.1</f>
        <v>113659.1597469038</v>
      </c>
      <c r="C83" s="247">
        <f>DataFigures!AQ92*DataFigures!AU92/0.1</f>
        <v>79478.021038739185</v>
      </c>
      <c r="D83" s="247">
        <f>DataFigures!BB92*DataFigures!AV92/0.5</f>
        <v>12471.180374158181</v>
      </c>
      <c r="E83" s="247">
        <f>DataFigures!AO92*DataFigures!AU92/0.5</f>
        <v>11648.221418668447</v>
      </c>
    </row>
    <row r="84" spans="1:5">
      <c r="A84">
        <v>1981</v>
      </c>
      <c r="B84" s="247">
        <f>DataFigures!BB93*DataFigures!AX93/0.1</f>
        <v>116161.56982778777</v>
      </c>
      <c r="C84" s="247">
        <f>DataFigures!AQ93*DataFigures!AU93/0.1</f>
        <v>78430.239801229487</v>
      </c>
      <c r="D84" s="247">
        <f>DataFigures!BB93*DataFigures!AV93/0.5</f>
        <v>12276.12454574513</v>
      </c>
      <c r="E84" s="247">
        <f>DataFigures!AO93*DataFigures!AU93/0.5</f>
        <v>11639.95449301356</v>
      </c>
    </row>
    <row r="85" spans="1:5">
      <c r="A85">
        <v>1982</v>
      </c>
      <c r="B85" s="247">
        <f>DataFigures!BB94*DataFigures!AX94/0.1</f>
        <v>113189.11236668999</v>
      </c>
      <c r="C85" s="247">
        <f>DataFigures!AQ94*DataFigures!AU94/0.1</f>
        <v>77192.109159143496</v>
      </c>
      <c r="D85" s="247">
        <f>DataFigures!BB94*DataFigures!AV94/0.5</f>
        <v>11420.147862268559</v>
      </c>
      <c r="E85" s="247">
        <f>DataFigures!AO94*DataFigures!AU94/0.5</f>
        <v>11870.4614059953</v>
      </c>
    </row>
    <row r="86" spans="1:5">
      <c r="A86">
        <v>1983</v>
      </c>
      <c r="B86" s="247">
        <f>DataFigures!BB95*DataFigures!AX95/0.1</f>
        <v>117083.32937496202</v>
      </c>
      <c r="C86" s="247">
        <f>DataFigures!AQ95*DataFigures!AU95/0.1</f>
        <v>77478.850165305223</v>
      </c>
      <c r="D86" s="247">
        <f>DataFigures!BB95*DataFigures!AV95/0.5</f>
        <v>11121.908554787775</v>
      </c>
      <c r="E86" s="247">
        <f>DataFigures!AO95*DataFigures!AU95/0.5</f>
        <v>11460.508252880922</v>
      </c>
    </row>
    <row r="87" spans="1:5">
      <c r="A87">
        <v>1984</v>
      </c>
      <c r="B87" s="247">
        <f>DataFigures!BB96*DataFigures!AX96/0.1</f>
        <v>128743.12062868575</v>
      </c>
      <c r="C87" s="247">
        <f>DataFigures!AQ96*DataFigures!AU96/0.1</f>
        <v>78180.586855159825</v>
      </c>
      <c r="D87" s="247">
        <f>DataFigures!BB96*DataFigures!AV96/0.5</f>
        <v>11712.209570170335</v>
      </c>
      <c r="E87" s="247">
        <f>DataFigures!AO96*DataFigures!AU96/0.5</f>
        <v>11617.137389300535</v>
      </c>
    </row>
    <row r="88" spans="1:5">
      <c r="A88">
        <v>1985</v>
      </c>
      <c r="B88" s="247">
        <f>DataFigures!BB97*DataFigures!AX97/0.1</f>
        <v>130841.71384762341</v>
      </c>
      <c r="C88" s="247">
        <f>DataFigures!AQ97*DataFigures!AU97/0.1</f>
        <v>81229.669131404371</v>
      </c>
      <c r="D88" s="247">
        <f>DataFigures!BB97*DataFigures!AV97/0.5</f>
        <v>11905.348299434134</v>
      </c>
      <c r="E88" s="247">
        <f>DataFigures!AO97*DataFigures!AU97/0.5</f>
        <v>11529.862089279954</v>
      </c>
    </row>
    <row r="89" spans="1:5">
      <c r="A89">
        <v>1986</v>
      </c>
      <c r="B89" s="247">
        <f>DataFigures!BB98*DataFigures!AX98/0.1</f>
        <v>131169.96118814632</v>
      </c>
      <c r="C89" s="247">
        <f>DataFigures!AQ98*DataFigures!AU98/0.1</f>
        <v>85352.009050335575</v>
      </c>
      <c r="D89" s="247">
        <f>DataFigures!BB98*DataFigures!AV98/0.5</f>
        <v>11903.730517269509</v>
      </c>
      <c r="E89" s="247">
        <f>DataFigures!AO98*DataFigures!AU98/0.5</f>
        <v>11583.444926781509</v>
      </c>
    </row>
    <row r="90" spans="1:5">
      <c r="A90">
        <v>1987</v>
      </c>
      <c r="B90" s="247">
        <f>DataFigures!BB99*DataFigures!AX99/0.1</f>
        <v>139566.47849235489</v>
      </c>
      <c r="C90" s="247">
        <f>DataFigures!AQ99*DataFigures!AU99/0.1</f>
        <v>89318.754540767724</v>
      </c>
      <c r="D90" s="247">
        <f>DataFigures!BB99*DataFigures!AV99/0.5</f>
        <v>12046.597000203095</v>
      </c>
      <c r="E90" s="247">
        <f>DataFigures!AO99*DataFigures!AU99/0.5</f>
        <v>11627.854337530134</v>
      </c>
    </row>
    <row r="91" spans="1:5">
      <c r="A91">
        <v>1988</v>
      </c>
      <c r="B91" s="247">
        <f>DataFigures!BB100*DataFigures!AX100/0.1</f>
        <v>150713.10622138123</v>
      </c>
      <c r="C91" s="247">
        <f>DataFigures!AQ100*DataFigures!AU100/0.1</f>
        <v>94731.77392153909</v>
      </c>
      <c r="D91" s="247">
        <f>DataFigures!BB100*DataFigures!AV100/0.5</f>
        <v>12373.707875455391</v>
      </c>
      <c r="E91" s="247">
        <f>DataFigures!AO100*DataFigures!AU100/0.5</f>
        <v>11814.880499495963</v>
      </c>
    </row>
    <row r="92" spans="1:5">
      <c r="A92">
        <v>1989</v>
      </c>
      <c r="B92" s="247">
        <f>DataFigures!BB101*DataFigures!AX101/0.1</f>
        <v>151408.20019729625</v>
      </c>
      <c r="C92" s="247">
        <f>DataFigures!AQ101*DataFigures!AU101/0.1</f>
        <v>98036.123933297655</v>
      </c>
      <c r="D92" s="247">
        <f>DataFigures!BB101*DataFigures!AV101/0.5</f>
        <v>12520.032260388089</v>
      </c>
      <c r="E92" s="247">
        <f>DataFigures!AO101*DataFigures!AU101/0.5</f>
        <v>12062.239421177901</v>
      </c>
    </row>
    <row r="93" spans="1:5">
      <c r="A93">
        <v>1990</v>
      </c>
      <c r="B93" s="247">
        <f>DataFigures!BB102*DataFigures!AX102/0.1</f>
        <v>151656.44723444432</v>
      </c>
      <c r="C93" s="247">
        <f>DataFigures!AQ102*DataFigures!AU102/0.1</f>
        <v>98603.779946234601</v>
      </c>
      <c r="D93" s="247">
        <f>DataFigures!BB102*DataFigures!AV102/0.5</f>
        <v>12372.277265407711</v>
      </c>
      <c r="E93" s="247">
        <f>DataFigures!AO102*DataFigures!AU102/0.5</f>
        <v>12238.572844587467</v>
      </c>
    </row>
    <row r="94" spans="1:5">
      <c r="A94">
        <v>1991</v>
      </c>
      <c r="B94" s="247">
        <f>DataFigures!BB103*DataFigures!AX103/0.1</f>
        <v>148254.64389848028</v>
      </c>
      <c r="C94" s="247">
        <f>DataFigures!AQ103*DataFigures!AU103/0.1</f>
        <v>97542.973648866042</v>
      </c>
      <c r="D94" s="247">
        <f>DataFigures!BB103*DataFigures!AV103/0.5</f>
        <v>11898.880205536876</v>
      </c>
      <c r="E94" s="247">
        <f>DataFigures!AO103*DataFigures!AU103/0.5</f>
        <v>12331.241246893353</v>
      </c>
    </row>
    <row r="95" spans="1:5">
      <c r="A95">
        <v>1992</v>
      </c>
      <c r="B95" s="247">
        <f>DataFigures!BB104*DataFigures!AX104/0.1</f>
        <v>156337.9273367381</v>
      </c>
      <c r="C95" s="247">
        <f>DataFigures!AQ104*DataFigures!AU104/0.1</f>
        <v>96844.452871025685</v>
      </c>
      <c r="D95" s="247">
        <f>DataFigures!BB104*DataFigures!AV104/0.5</f>
        <v>11353.5943345864</v>
      </c>
      <c r="E95" s="247">
        <f>DataFigures!AO104*DataFigures!AU104/0.5</f>
        <v>12447.719989278094</v>
      </c>
    </row>
    <row r="96" spans="1:5">
      <c r="A96">
        <v>1993</v>
      </c>
      <c r="B96" s="247">
        <f>DataFigures!BB105*DataFigures!AX105/0.1</f>
        <v>157218.27886741201</v>
      </c>
      <c r="C96" s="247">
        <f>DataFigures!AQ105*DataFigures!AU105/0.1</f>
        <v>96055.346220749809</v>
      </c>
      <c r="D96" s="247">
        <f>DataFigures!BB105*DataFigures!AV105/0.5</f>
        <v>11453.877687643535</v>
      </c>
      <c r="E96" s="247">
        <f>DataFigures!AO105*DataFigures!AU105/0.5</f>
        <v>11992.542602660493</v>
      </c>
    </row>
    <row r="97" spans="1:5">
      <c r="A97">
        <v>1994</v>
      </c>
      <c r="B97" s="247">
        <f>DataFigures!BB106*DataFigures!AX106/0.1</f>
        <v>163205.06130937027</v>
      </c>
      <c r="C97" s="247">
        <f>DataFigures!AQ106*DataFigures!AU106/0.1</f>
        <v>96946.96220850719</v>
      </c>
      <c r="D97" s="247">
        <f>DataFigures!BB106*DataFigures!AV106/0.5</f>
        <v>11774.211069580799</v>
      </c>
      <c r="E97" s="247">
        <f>DataFigures!AO106*DataFigures!AU106/0.5</f>
        <v>12136.581700385595</v>
      </c>
    </row>
    <row r="98" spans="1:5">
      <c r="A98">
        <v>1995</v>
      </c>
      <c r="B98" s="247">
        <f>DataFigures!BB107*DataFigures!AX107/0.1</f>
        <v>169778.2570218608</v>
      </c>
      <c r="C98" s="247">
        <f>DataFigures!AQ107*DataFigures!AU107/0.1</f>
        <v>97817.33251259067</v>
      </c>
      <c r="D98" s="247">
        <f>DataFigures!BB107*DataFigures!AV107/0.5</f>
        <v>11770.510283984351</v>
      </c>
      <c r="E98" s="247">
        <f>DataFigures!AO107*DataFigures!AU107/0.5</f>
        <v>12220.60436321122</v>
      </c>
    </row>
    <row r="99" spans="1:5">
      <c r="A99">
        <v>1996</v>
      </c>
      <c r="B99" s="247">
        <f>DataFigures!BB108*DataFigures!AX108/0.1</f>
        <v>178866.55422611194</v>
      </c>
      <c r="C99" s="247">
        <f>DataFigures!AQ108*DataFigures!AU108/0.1</f>
        <v>100535.55277306684</v>
      </c>
      <c r="D99" s="247">
        <f>DataFigures!BB108*DataFigures!AV108/0.5</f>
        <v>11931.988900003145</v>
      </c>
      <c r="E99" s="247">
        <f>DataFigures!AO108*DataFigures!AU108/0.5</f>
        <v>12673.674959360011</v>
      </c>
    </row>
    <row r="100" spans="1:5">
      <c r="A100">
        <v>1997</v>
      </c>
      <c r="B100" s="247">
        <f>DataFigures!BB109*DataFigures!AX109/0.1</f>
        <v>188396.42618842758</v>
      </c>
      <c r="C100" s="247">
        <f>DataFigures!AQ109*DataFigures!AU109/0.1</f>
        <v>103894.40709656602</v>
      </c>
      <c r="D100" s="247">
        <f>DataFigures!BB109*DataFigures!AV109/0.5</f>
        <v>12301.302133322835</v>
      </c>
      <c r="E100" s="247">
        <f>DataFigures!AO109*DataFigures!AU109/0.5</f>
        <v>12935.524911963141</v>
      </c>
    </row>
    <row r="101" spans="1:5">
      <c r="A101">
        <v>1998</v>
      </c>
      <c r="B101" s="247">
        <f>DataFigures!BB110*DataFigures!AX110/0.1</f>
        <v>197414.9288776766</v>
      </c>
      <c r="C101" s="247">
        <f>DataFigures!AQ110*DataFigures!AU110/0.1</f>
        <v>108159.31594063819</v>
      </c>
      <c r="D101" s="247">
        <f>DataFigures!BB110*DataFigures!AV110/0.5</f>
        <v>12816.134459035753</v>
      </c>
      <c r="E101" s="247">
        <f>DataFigures!AO110*DataFigures!AU110/0.5</f>
        <v>13426.166690748754</v>
      </c>
    </row>
    <row r="102" spans="1:5">
      <c r="A102">
        <v>1999</v>
      </c>
      <c r="B102" s="247">
        <f>DataFigures!BB111*DataFigures!AX111/0.1</f>
        <v>206951.22510773526</v>
      </c>
      <c r="C102" s="247">
        <f>DataFigures!AQ111*DataFigures!AU111/0.1</f>
        <v>112271.00604339172</v>
      </c>
      <c r="D102" s="247">
        <f>DataFigures!BB111*DataFigures!AV111/0.5</f>
        <v>13056.679816526206</v>
      </c>
      <c r="E102" s="247">
        <f>DataFigures!AO111*DataFigures!AU111/0.5</f>
        <v>13979.430633943439</v>
      </c>
    </row>
    <row r="103" spans="1:5">
      <c r="A103">
        <v>2000</v>
      </c>
      <c r="B103" s="247">
        <f>DataFigures!BB112*DataFigures!AX112/0.1</f>
        <v>216782.02998389438</v>
      </c>
      <c r="C103" s="247">
        <f>DataFigures!AQ112*DataFigures!AU112/0.1</f>
        <v>116672.71423186097</v>
      </c>
      <c r="D103" s="247">
        <f>DataFigures!BB112*DataFigures!AV112/0.5</f>
        <v>13314.602648567892</v>
      </c>
      <c r="E103" s="247">
        <f>DataFigures!AO112*DataFigures!AU112/0.5</f>
        <v>14482.331206332208</v>
      </c>
    </row>
    <row r="104" spans="1:5">
      <c r="A104">
        <v>2001</v>
      </c>
      <c r="B104" s="247">
        <f>DataFigures!BB113*DataFigures!AX113/0.1</f>
        <v>211066.75753476884</v>
      </c>
      <c r="C104" s="247">
        <f>DataFigures!AQ113*DataFigures!AU113/0.1</f>
        <v>118429.86794565996</v>
      </c>
      <c r="D104" s="247">
        <f>DataFigures!BB113*DataFigures!AV113/0.5</f>
        <v>13496.36087492825</v>
      </c>
      <c r="E104" s="247">
        <f>DataFigures!AO113*DataFigures!AU113/0.5</f>
        <v>14593.856554919797</v>
      </c>
    </row>
    <row r="105" spans="1:5">
      <c r="A105">
        <v>2002</v>
      </c>
      <c r="B105" s="247">
        <f>DataFigures!BB114*DataFigures!AX114/0.1</f>
        <v>210105.93934636033</v>
      </c>
      <c r="C105" s="247">
        <f>DataFigures!AQ114*DataFigures!AU114/0.1</f>
        <v>114830.32057738448</v>
      </c>
      <c r="D105" s="247">
        <f>DataFigures!BB114*DataFigures!AV114/0.5</f>
        <v>13256.289319349844</v>
      </c>
      <c r="E105" s="247">
        <f>DataFigures!AO114*DataFigures!AU114/0.5</f>
        <v>14892.100345316736</v>
      </c>
    </row>
    <row r="106" spans="1:5">
      <c r="A106">
        <v>2003</v>
      </c>
      <c r="B106" s="247">
        <f>DataFigures!BB115*DataFigures!AX115/0.1</f>
        <v>213554.80081050913</v>
      </c>
      <c r="C106" s="247">
        <f>DataFigures!AQ115*DataFigures!AU115/0.1</f>
        <v>114732.04999663345</v>
      </c>
      <c r="D106" s="247">
        <f>DataFigures!BB115*DataFigures!AV115/0.5</f>
        <v>13001.324499232425</v>
      </c>
      <c r="E106" s="247">
        <f>DataFigures!AO115*DataFigures!AU115/0.5</f>
        <v>14999.52941881191</v>
      </c>
    </row>
    <row r="107" spans="1:5">
      <c r="A107">
        <v>2004</v>
      </c>
      <c r="B107" s="247">
        <f>DataFigures!BB116*DataFigures!AX116/0.1</f>
        <v>224624.99123109292</v>
      </c>
      <c r="C107" s="247">
        <f>DataFigures!AQ116*DataFigures!AU116/0.1</f>
        <v>118237.31371889978</v>
      </c>
      <c r="D107" s="247">
        <f>DataFigures!BB116*DataFigures!AV116/0.5</f>
        <v>13045.088514439391</v>
      </c>
      <c r="E107" s="247">
        <f>DataFigures!AO116*DataFigures!AU116/0.5</f>
        <v>15215.598507153703</v>
      </c>
    </row>
    <row r="108" spans="1:5">
      <c r="A108">
        <v>2005</v>
      </c>
      <c r="B108" s="247">
        <f>DataFigures!BB117*DataFigures!AX117/0.1</f>
        <v>235506.79617759062</v>
      </c>
      <c r="C108" s="247">
        <f>DataFigures!AQ117*DataFigures!AU117/0.1</f>
        <v>118475.7977857504</v>
      </c>
      <c r="D108" s="247">
        <f>DataFigures!BB117*DataFigures!AV117/0.5</f>
        <v>12998.3654336045</v>
      </c>
      <c r="E108" s="247">
        <f>DataFigures!AO117*DataFigures!AU117/0.5</f>
        <v>15426.849327252035</v>
      </c>
    </row>
    <row r="109" spans="1:5">
      <c r="A109">
        <v>2006</v>
      </c>
      <c r="B109" s="247">
        <f>DataFigures!BB118*DataFigures!AX118/0.1</f>
        <v>245993.34132114163</v>
      </c>
      <c r="C109" s="247">
        <f>DataFigures!AQ118*DataFigures!AU118/0.1</f>
        <v>120529.50759186636</v>
      </c>
      <c r="D109" s="247">
        <f>DataFigures!BB118*DataFigures!AV118/0.5</f>
        <v>13131.94138037441</v>
      </c>
      <c r="E109" s="247">
        <f>DataFigures!AO118*DataFigures!AU118/0.5</f>
        <v>15692.307429734599</v>
      </c>
    </row>
    <row r="110" spans="1:5">
      <c r="A110">
        <v>2007</v>
      </c>
      <c r="B110" s="247">
        <f>DataFigures!BB119*DataFigures!AX119/0.1</f>
        <v>241138.2333585844</v>
      </c>
      <c r="C110" s="247">
        <f>DataFigures!AQ119*DataFigures!AU119/0.1</f>
        <v>125547.18819147962</v>
      </c>
      <c r="D110" s="247">
        <f>DataFigures!BB119*DataFigures!AV119/0.5</f>
        <v>13430.994627723037</v>
      </c>
      <c r="E110" s="247">
        <f>DataFigures!AO119*DataFigures!AU119/0.5</f>
        <v>15739.157638537381</v>
      </c>
    </row>
    <row r="111" spans="1:5">
      <c r="A111">
        <v>2008</v>
      </c>
      <c r="B111" s="247">
        <f>DataFigures!BB120*DataFigures!AX120/0.1</f>
        <v>234953.41493785076</v>
      </c>
      <c r="C111" s="247">
        <f>DataFigures!AQ120*DataFigures!AU120/0.1</f>
        <v>122864.74231208669</v>
      </c>
      <c r="D111" s="247">
        <f>DataFigures!BB120*DataFigures!AV120/0.5</f>
        <v>12717.382962053578</v>
      </c>
      <c r="E111" s="247">
        <f>DataFigures!AO120*DataFigures!AU120/0.5</f>
        <v>15690.654337519347</v>
      </c>
    </row>
    <row r="112" spans="1:5">
      <c r="A112">
        <v>2009</v>
      </c>
      <c r="B112" s="247">
        <f>DataFigures!BB121*DataFigures!AX121/0.1</f>
        <v>219653.92133165683</v>
      </c>
      <c r="C112" s="247">
        <f>DataFigures!AQ121*DataFigures!AU121/0.1</f>
        <v>110499.34960617186</v>
      </c>
      <c r="D112" s="247">
        <f>DataFigures!BB121*DataFigures!AV121/0.5</f>
        <v>12010.200589080114</v>
      </c>
      <c r="E112" s="247">
        <f>DataFigures!AO121*DataFigures!AU121/0.5</f>
        <v>15489.230127436471</v>
      </c>
    </row>
    <row r="113" spans="1:5">
      <c r="A113">
        <v>2010</v>
      </c>
      <c r="B113" s="247">
        <f>DataFigures!BB122*DataFigures!AX122/0.1</f>
        <v>230919.29066697229</v>
      </c>
      <c r="C113" s="247">
        <f>DataFigures!AQ122*DataFigures!AU122/0.1</f>
        <v>113629.99835827693</v>
      </c>
      <c r="D113" s="247">
        <f>DataFigures!BB122*DataFigures!AV122/0.5</f>
        <v>11831.28642294135</v>
      </c>
      <c r="E113" s="247">
        <f>DataFigures!AO122*DataFigures!AU122/0.5</f>
        <v>15465.562935938593</v>
      </c>
    </row>
    <row r="114" spans="1:5">
      <c r="A114">
        <v>2011</v>
      </c>
      <c r="B114" s="247">
        <f>DataFigures!BB123*DataFigures!AX123/0.1</f>
        <v>235580.40018776397</v>
      </c>
      <c r="C114" s="247">
        <f>DataFigures!AQ123*DataFigures!AU123/0.1</f>
        <v>118666.19598811815</v>
      </c>
      <c r="D114" s="247">
        <f>DataFigures!BB123*DataFigures!AV123/0.5</f>
        <v>11763.456921560994</v>
      </c>
      <c r="E114" s="247">
        <f>DataFigures!AO123*DataFigures!AU123/0.5</f>
        <v>15397.100908727531</v>
      </c>
    </row>
    <row r="115" spans="1:5">
      <c r="A115">
        <v>2012</v>
      </c>
      <c r="B115" s="247">
        <f>DataFigures!BB124*DataFigures!AX124/0.1</f>
        <v>247211.02302019493</v>
      </c>
      <c r="C115" s="247">
        <f>DataFigures!AQ124*DataFigures!AU124/0.1</f>
        <v>114255.23212070174</v>
      </c>
      <c r="D115" s="247">
        <f>DataFigures!BB124*DataFigures!AV124/0.5</f>
        <v>11706.772043761164</v>
      </c>
      <c r="E115" s="247">
        <f>DataFigures!AO124*DataFigures!AU124/0.5</f>
        <v>15391.774009878889</v>
      </c>
    </row>
    <row r="116" spans="1:5">
      <c r="A116">
        <v>2013</v>
      </c>
      <c r="B116" s="247">
        <f>DataFigures!BB125*DataFigures!AX125/0.1</f>
        <v>243653.25473088393</v>
      </c>
      <c r="C116" s="247"/>
      <c r="D116" s="247">
        <f>DataFigures!BB125*DataFigures!AV125/0.5</f>
        <v>12144.84515273027</v>
      </c>
      <c r="E116" s="247"/>
    </row>
    <row r="117" spans="1:5">
      <c r="A117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60</vt:i4>
      </vt:variant>
    </vt:vector>
  </HeadingPairs>
  <TitlesOfParts>
    <vt:vector size="64" baseType="lpstr">
      <vt:lpstr>Index</vt:lpstr>
      <vt:lpstr>T1</vt:lpstr>
      <vt:lpstr>DataFigures</vt:lpstr>
      <vt:lpstr>Feuil2</vt:lpstr>
      <vt:lpstr>F1FR</vt:lpstr>
      <vt:lpstr>F2FR</vt:lpstr>
      <vt:lpstr>F1EN</vt:lpstr>
      <vt:lpstr>F2EN</vt:lpstr>
      <vt:lpstr>F1</vt:lpstr>
      <vt:lpstr>F1 (slide)</vt:lpstr>
      <vt:lpstr>F2</vt:lpstr>
      <vt:lpstr>F2 (slide)</vt:lpstr>
      <vt:lpstr>F3</vt:lpstr>
      <vt:lpstr>F3 (sllide)</vt:lpstr>
      <vt:lpstr>F4</vt:lpstr>
      <vt:lpstr>F4 (slide)</vt:lpstr>
      <vt:lpstr>F5</vt:lpstr>
      <vt:lpstr>F5 (slide)</vt:lpstr>
      <vt:lpstr>F6</vt:lpstr>
      <vt:lpstr>F6 (slide)</vt:lpstr>
      <vt:lpstr>F7</vt:lpstr>
      <vt:lpstr>F7 (slide)</vt:lpstr>
      <vt:lpstr>F8</vt:lpstr>
      <vt:lpstr>F8 (slide)</vt:lpstr>
      <vt:lpstr>F9</vt:lpstr>
      <vt:lpstr>F9 (slide)</vt:lpstr>
      <vt:lpstr>F10</vt:lpstr>
      <vt:lpstr>F10 (slide)</vt:lpstr>
      <vt:lpstr>F11</vt:lpstr>
      <vt:lpstr>F11 (slide)</vt:lpstr>
      <vt:lpstr>F12</vt:lpstr>
      <vt:lpstr>F12 (slide)</vt:lpstr>
      <vt:lpstr>F13</vt:lpstr>
      <vt:lpstr>F13 (slide)</vt:lpstr>
      <vt:lpstr>F14</vt:lpstr>
      <vt:lpstr>F14 (slide)</vt:lpstr>
      <vt:lpstr>F15</vt:lpstr>
      <vt:lpstr>F15 slide)</vt:lpstr>
      <vt:lpstr>F16</vt:lpstr>
      <vt:lpstr>F16 (slide)</vt:lpstr>
      <vt:lpstr>F17</vt:lpstr>
      <vt:lpstr>F17 (slide)</vt:lpstr>
      <vt:lpstr>F18</vt:lpstr>
      <vt:lpstr>F18 (slide)</vt:lpstr>
      <vt:lpstr>F19</vt:lpstr>
      <vt:lpstr>F19 (slide)</vt:lpstr>
      <vt:lpstr>F20</vt:lpstr>
      <vt:lpstr>F20 (slide)</vt:lpstr>
      <vt:lpstr>F21</vt:lpstr>
      <vt:lpstr>F21 (slide)</vt:lpstr>
      <vt:lpstr>F22</vt:lpstr>
      <vt:lpstr>F22 (slide)</vt:lpstr>
      <vt:lpstr>F23</vt:lpstr>
      <vt:lpstr>F23 (slide)</vt:lpstr>
      <vt:lpstr>F24</vt:lpstr>
      <vt:lpstr>F24 (slide)</vt:lpstr>
      <vt:lpstr>F25</vt:lpstr>
      <vt:lpstr>F25 (slide)</vt:lpstr>
      <vt:lpstr>F26</vt:lpstr>
      <vt:lpstr>F26 (slide)</vt:lpstr>
      <vt:lpstr>F27</vt:lpstr>
      <vt:lpstr>F27 (slide)</vt:lpstr>
      <vt:lpstr>F28</vt:lpstr>
      <vt:lpstr>F29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2016-11-07T08:27:42Z</dcterms:modified>
</cp:coreProperties>
</file>