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7545" windowHeight="4785" tabRatio="933" activeTab="0"/>
  </bookViews>
  <sheets>
    <sheet name="A1-bozioCB" sheetId="1" r:id="rId1"/>
    <sheet name="A2-Rajan-Zingales A3" sheetId="2" r:id="rId2"/>
    <sheet name="A4-St-Marc-A5" sheetId="3" r:id="rId3"/>
    <sheet name="A6-Hautcoeur-A7-A8" sheetId="4" r:id="rId4"/>
    <sheet name="A9-INSEE-BMS48" sheetId="5" r:id="rId5"/>
    <sheet name="A10-Colonies 1938-50-A11" sheetId="6" r:id="rId6"/>
    <sheet name="A12-INSEE 78-88-A-13-14" sheetId="7" r:id="rId7"/>
    <sheet name="A15-INSEE mensuel  66-71" sheetId="8" r:id="rId8"/>
    <sheet name="A16-Annéeboursière FF 64-02" sheetId="9" r:id="rId9"/>
    <sheet name="A17-Année boursière € 64-02" sheetId="10" r:id="rId10"/>
    <sheet name="A18-CB par place - A19-20" sheetId="11" r:id="rId11"/>
    <sheet name="A-21-saisie bozio" sheetId="12" r:id="rId12"/>
    <sheet name="A22-Lille 1900-62" sheetId="13" r:id="rId13"/>
    <sheet name="A23-province" sheetId="14" r:id="rId14"/>
    <sheet name="A24-25-26-Valeurs nominales" sheetId="15" r:id="rId15"/>
  </sheets>
  <definedNames/>
  <calcPr fullCalcOnLoad="1"/>
</workbook>
</file>

<file path=xl/sharedStrings.xml><?xml version="1.0" encoding="utf-8"?>
<sst xmlns="http://schemas.openxmlformats.org/spreadsheetml/2006/main" count="599" uniqueCount="296">
  <si>
    <t>Année</t>
  </si>
  <si>
    <t>TOTAL</t>
  </si>
  <si>
    <t>capitalisation boursière (actions)</t>
  </si>
  <si>
    <t>1er marché</t>
  </si>
  <si>
    <t>second marché</t>
  </si>
  <si>
    <t>nouveau marché</t>
  </si>
  <si>
    <t>marché libre</t>
  </si>
  <si>
    <t>tous types d'actions</t>
  </si>
  <si>
    <t>actions ordinaires</t>
  </si>
  <si>
    <t>France CB/PNB</t>
  </si>
  <si>
    <t>US CB/PNB</t>
  </si>
  <si>
    <t>GB CB/PNB</t>
  </si>
  <si>
    <t>Allemagne CB/PNB</t>
  </si>
  <si>
    <t>Valeurs françaises</t>
  </si>
  <si>
    <t>Total</t>
  </si>
  <si>
    <r>
      <t>Sources</t>
    </r>
    <r>
      <rPr>
        <sz val="10"/>
        <rFont val="Arial"/>
        <family val="0"/>
      </rPr>
      <t>: Annuaire statistique, source INSEE issues de la Chambre syndicale des Agents de change</t>
    </r>
  </si>
  <si>
    <t>unité = million de francs</t>
  </si>
  <si>
    <t xml:space="preserve">Les cours extrêmes sont extraits jusqu'en 1870 de l'ouvrage de A. COURTOIS, "Tableaux des cours des principales valeurs", Paris 1877. </t>
  </si>
  <si>
    <r>
      <t>Et pour les années suivantes de "</t>
    </r>
    <r>
      <rPr>
        <i/>
        <sz val="10"/>
        <rFont val="Arial"/>
        <family val="2"/>
      </rPr>
      <t>l'Almanach Financier, Guide des rentiers &amp; capitalistes</t>
    </r>
    <r>
      <rPr>
        <sz val="10"/>
        <rFont val="Arial"/>
        <family val="0"/>
      </rPr>
      <t xml:space="preserve">", publié par le </t>
    </r>
    <r>
      <rPr>
        <i/>
        <sz val="10"/>
        <rFont val="Arial"/>
        <family val="2"/>
      </rPr>
      <t>Journal Financier</t>
    </r>
    <r>
      <rPr>
        <sz val="10"/>
        <rFont val="Arial"/>
        <family val="0"/>
      </rPr>
      <t>, Paris.</t>
    </r>
  </si>
  <si>
    <t>Sont exclues les valeurs étrangères cotées en France et les titres du hors-cote.</t>
  </si>
  <si>
    <t>CB</t>
  </si>
  <si>
    <t>Les capitalisations sont calculées à partir des cours moyens annuels mentionnés dans les Annuaires</t>
  </si>
  <si>
    <t>Le nombre de titres pris en compte correspond au capital social de l'entreprise pendant l'année considérée</t>
  </si>
  <si>
    <t>pour 2000 et 2001, site internet, Euronext</t>
  </si>
  <si>
    <r>
      <t xml:space="preserve">Source </t>
    </r>
    <r>
      <rPr>
        <sz val="10"/>
        <rFont val="Arial"/>
        <family val="0"/>
      </rPr>
      <t>: tableau 3, p 61, Rajan &amp; Zingales NBER 2001</t>
    </r>
  </si>
  <si>
    <t>CB AFFI</t>
  </si>
  <si>
    <t>CB France</t>
  </si>
  <si>
    <t>Dividendes AFFI</t>
  </si>
  <si>
    <t>Dividendes France</t>
  </si>
  <si>
    <r>
      <t>Source</t>
    </r>
    <r>
      <rPr>
        <sz val="10"/>
        <rFont val="Arial"/>
        <family val="0"/>
      </rPr>
      <t>: Hamon-Jacquillat (1993), p 21: estimations à la dernière séance de bourse de l'année, en millions de FF</t>
    </r>
  </si>
  <si>
    <r>
      <t>Sources :</t>
    </r>
    <r>
      <rPr>
        <sz val="10"/>
        <rFont val="Arial"/>
        <family val="0"/>
      </rPr>
      <t xml:space="preserve"> Annuaire Statistique de la France, récapitulatif 1966, p 532-546</t>
    </r>
  </si>
  <si>
    <t>Unite = millions de francs</t>
  </si>
  <si>
    <t>1938-60: Annuaire Statistique de la France</t>
  </si>
  <si>
    <t>1970: OECD</t>
  </si>
  <si>
    <t>1990, 1999: FIBV (Fédération Internationale des Bourses de Valeurs)</t>
  </si>
  <si>
    <t>PNB: Maddison</t>
  </si>
  <si>
    <r>
      <t>Source</t>
    </r>
    <r>
      <rPr>
        <sz val="10"/>
        <rFont val="Arial"/>
        <family val="0"/>
      </rPr>
      <t xml:space="preserve"> : Hautcoeur, P-C, </t>
    </r>
    <r>
      <rPr>
        <i/>
        <sz val="10"/>
        <rFont val="Arial"/>
        <family val="2"/>
      </rPr>
      <t>Le marché boursier et le financement des entreprises françaises</t>
    </r>
    <r>
      <rPr>
        <sz val="10"/>
        <rFont val="Arial"/>
        <family val="0"/>
      </rPr>
      <t>, 1890-1936, thèse, Paris I, 1994</t>
    </r>
  </si>
  <si>
    <t>Toutes les sociétés françaises cotées à la cote officielle, exerçant leur activité en France ou à l'étranger</t>
  </si>
  <si>
    <t>Province</t>
  </si>
  <si>
    <t>Marché Officiel</t>
  </si>
  <si>
    <t>Second Marché</t>
  </si>
  <si>
    <t>Nouveau Marché</t>
  </si>
  <si>
    <t xml:space="preserve"> Paris</t>
  </si>
  <si>
    <t>Capitalisation boursière en millions de Francs courants</t>
  </si>
  <si>
    <t xml:space="preserve">1955-1960 : Chambre syndicale des agents de change et Chambre des courtiers en valeurs mobilières </t>
  </si>
  <si>
    <t>Société des Bourses Françaises</t>
  </si>
  <si>
    <t>Capitalisation boursière en millions de Francs courants, en fin d'année</t>
  </si>
  <si>
    <r>
      <t>Sources:</t>
    </r>
    <r>
      <rPr>
        <sz val="10"/>
        <rFont val="Arial"/>
        <family val="2"/>
      </rPr>
      <t xml:space="preserve"> Annuaire Statistique de la France 1989, p 788, tableau N. 02-3</t>
    </r>
  </si>
  <si>
    <r>
      <t>Sources:</t>
    </r>
    <r>
      <rPr>
        <sz val="10"/>
        <rFont val="Arial"/>
        <family val="2"/>
      </rPr>
      <t xml:space="preserve"> Annuaire Statistique de la France 1994, p 801, tableau N. 02-2</t>
    </r>
  </si>
  <si>
    <t>Annuaire Statistique de la France 2000, p 919, tableau N. 02-2</t>
  </si>
  <si>
    <t xml:space="preserve">1961-1982 : Chambre syndicale des agents de change </t>
  </si>
  <si>
    <t>Annuaire Statistique de la France 1968, p 632 - tableau III - capitalisation à fin décembre</t>
  </si>
  <si>
    <t>Annuaire Statistique de la France 1969 p 630 - tableau III - capitalisation à fin décembre</t>
  </si>
  <si>
    <t>Annuaire Statistique de la France 1970, p 634 - tableau III - capitalisation à fin décembre</t>
  </si>
  <si>
    <t>Annuaire Statistique de la France 1972, p 625 - tableau III - capitalisation à fin décembre</t>
  </si>
  <si>
    <t>Annuaire Statistique de la France 1983 p 851 - tableau 7.05-7 - capitalisation moyennes des fins de mois (1972-1982)</t>
  </si>
  <si>
    <t>données françaises issues de:</t>
  </si>
  <si>
    <t>1913: J. Bouvier (1970)</t>
  </si>
  <si>
    <t>1966, 1967 : Annuaire Statistique de la France 1968, p 632 - tableau III - capitalisation à fin décembre</t>
  </si>
  <si>
    <t>1968,1969 : Annuaire Statistique de la France 1970, p 634 - tableau III - capitalisation à fin décembre</t>
  </si>
  <si>
    <t>1970,1971 : Annuaire Statistique de la France 1972, p 625 - tableau III - capitalisation à fin décembre</t>
  </si>
  <si>
    <t>Cote Officielle</t>
  </si>
  <si>
    <t>CB Cote Officielle</t>
  </si>
  <si>
    <t>CB CO ord</t>
  </si>
  <si>
    <t>Lyon</t>
  </si>
  <si>
    <t>Lille</t>
  </si>
  <si>
    <t>CB Courtier</t>
  </si>
  <si>
    <t>Lille ss dc</t>
  </si>
  <si>
    <t>Nantes</t>
  </si>
  <si>
    <t>Nantes ss dc</t>
  </si>
  <si>
    <t>Total Paris</t>
  </si>
  <si>
    <t>PIB marchand</t>
  </si>
  <si>
    <t>PIB total</t>
  </si>
  <si>
    <t>% PIB total</t>
  </si>
  <si>
    <t>CO</t>
  </si>
  <si>
    <t>Coulisse</t>
  </si>
  <si>
    <t>%</t>
  </si>
  <si>
    <t>1/ Données Congrès international des valeurs mobilières &amp; PC Hautcoeur</t>
  </si>
  <si>
    <t>Marseille</t>
  </si>
  <si>
    <t xml:space="preserve">Bordeaux </t>
  </si>
  <si>
    <t>% province</t>
  </si>
  <si>
    <t>On a procédé par interpolation linéaire entre 1900 et 1905, 1905 et 1910 et 1913</t>
  </si>
  <si>
    <t>CB Courtier ord</t>
  </si>
  <si>
    <t>Total Paris ord</t>
  </si>
  <si>
    <t>L'Evaluation du PIB pour 2002 correspond au tx de croissance de 0,4 % pour le premier trimestre 2002 d'après site internet de l'INSEE</t>
  </si>
  <si>
    <t>La capitalisation boursière pour 2002 est celle de fin avril d'après le site internet d'Euronext-bourse de Paris</t>
  </si>
  <si>
    <t>CB/PIB en %</t>
  </si>
  <si>
    <r>
      <t xml:space="preserve">Sources </t>
    </r>
    <r>
      <rPr>
        <sz val="10"/>
        <rFont val="Arial"/>
        <family val="0"/>
      </rPr>
      <t xml:space="preserve">: </t>
    </r>
  </si>
  <si>
    <t>(2): Nombre de sociétés cotées à la Cote Officielle d'après Pedro Arbulu (1998)</t>
  </si>
  <si>
    <t>Total ss dc ord</t>
  </si>
  <si>
    <t>Sources:</t>
  </si>
  <si>
    <t>pour les années 1920-1938, on suppose 81%, mais sans information précise pour l'heure</t>
  </si>
  <si>
    <t>(**)112</t>
  </si>
  <si>
    <r>
      <t>Sources</t>
    </r>
    <r>
      <rPr>
        <sz val="10"/>
        <rFont val="Arial"/>
        <family val="0"/>
      </rPr>
      <t>:</t>
    </r>
  </si>
  <si>
    <t xml:space="preserve">Nouveau </t>
  </si>
  <si>
    <t>Marché</t>
  </si>
  <si>
    <t>nominale</t>
  </si>
  <si>
    <t xml:space="preserve">Marché </t>
  </si>
  <si>
    <t>CV</t>
  </si>
  <si>
    <t xml:space="preserve">(1) Nbre de stés </t>
  </si>
  <si>
    <t>(2) Capitalisation boursière</t>
  </si>
  <si>
    <t>(1): Nombre de sociétés cotées à la bourse de Lille</t>
  </si>
  <si>
    <t>(2): Capitalisation boursière au premier cours du mois de janvier, uniquement actions ordinaires</t>
  </si>
  <si>
    <t>(4):  (1)/(3)* 100</t>
  </si>
  <si>
    <t>Bordeaux</t>
  </si>
  <si>
    <t>Nancy</t>
  </si>
  <si>
    <t>Toulouse</t>
  </si>
  <si>
    <t>Paris</t>
  </si>
  <si>
    <t>Actions</t>
  </si>
  <si>
    <t>Obligations</t>
  </si>
  <si>
    <r>
      <t>Sources</t>
    </r>
    <r>
      <rPr>
        <sz val="10"/>
        <rFont val="Arial"/>
        <family val="0"/>
      </rPr>
      <t>: Michèle Saint-Marc (1974), p 98</t>
    </r>
  </si>
  <si>
    <t>Données issues du Service de Statistique de la Chambre Syndicale de la Compagnie des Agents de Change</t>
  </si>
  <si>
    <t>Avant 1931, la précision de ces données n'est pas connue, les méthodes d'évaluation n'étant pas connues</t>
  </si>
  <si>
    <t>Capitalisation en milliards de Francs courants</t>
  </si>
  <si>
    <t>Actions étrangères</t>
  </si>
  <si>
    <t>Autres valeurs mobilières taxées</t>
  </si>
  <si>
    <t>Classée avec action fr</t>
  </si>
  <si>
    <t>ventilées</t>
  </si>
  <si>
    <r>
      <t>Sources</t>
    </r>
    <r>
      <rPr>
        <sz val="10"/>
        <rFont val="Arial"/>
        <family val="0"/>
      </rPr>
      <t>: Michèle Saint-Marc (1974), p 102-103</t>
    </r>
  </si>
  <si>
    <t>Capitalisation</t>
  </si>
  <si>
    <t>3/ "La bourse de Lyon" thèse de Robert Dubost (1938)</t>
  </si>
  <si>
    <t>Nombre de valeurs cotées</t>
  </si>
  <si>
    <t>Nombre de valeurs inscrites</t>
  </si>
  <si>
    <t>Les données pour 1937 sont de R. Dubost d'après la cote de la bourse de Lyon</t>
  </si>
  <si>
    <t>Nombre de valeurs dans l'annuaire</t>
  </si>
  <si>
    <t>1920/25</t>
  </si>
  <si>
    <t>1926/30</t>
  </si>
  <si>
    <t>1931/36</t>
  </si>
  <si>
    <t xml:space="preserve">Le nombre de valeurs cotées correspond aux valeurs qui ont fait l'objet d'une transaction, et donc d'une cotation. </t>
  </si>
  <si>
    <t>Tableau A-2 : Capitalisations boursières comparées selon Rajan et Zingales</t>
  </si>
  <si>
    <t xml:space="preserve">Tableau A-3 : Capitalisation boursière de la Cote Officielle au XIX° </t>
  </si>
  <si>
    <t>Tableau A-7 : Capitalisation boursière de la Cote Officielle 1920-1938</t>
  </si>
  <si>
    <t>Tableau A-5 : Capitalisation boursière des valeurs mobilières cotées à la bourse de Paris</t>
  </si>
  <si>
    <t>Tableau A-8 : Capitalisation boursière des actions françaises 1938 et 1945-1959, INSEE</t>
  </si>
  <si>
    <r>
      <t>Source</t>
    </r>
    <r>
      <rPr>
        <sz val="10"/>
        <rFont val="Arial"/>
        <family val="0"/>
      </rPr>
      <t>: Annuaire boursier 1993, (disquette annexe), 1999</t>
    </r>
  </si>
  <si>
    <t>Premier</t>
  </si>
  <si>
    <t xml:space="preserve">Second </t>
  </si>
  <si>
    <t>Valeur</t>
  </si>
  <si>
    <r>
      <t>(2)</t>
    </r>
    <r>
      <rPr>
        <sz val="10"/>
        <rFont val="Arial"/>
        <family val="0"/>
      </rPr>
      <t>: Evaluation de la capitalisation totale française par l'auteur pour 1900, 1913, 1929 et 1938 et 1945 (province, paris et coulisse)</t>
    </r>
  </si>
  <si>
    <t>Capitalisation boursière en millions de francs</t>
  </si>
  <si>
    <t>Libre</t>
  </si>
  <si>
    <t>1945-1954:INSEE</t>
  </si>
  <si>
    <t xml:space="preserve">1955-1959: Chambre syndicale des agents de change et Chambre des courtiers en valeurs mobilières </t>
  </si>
  <si>
    <t>Revenu taxé</t>
  </si>
  <si>
    <t>Rendement</t>
  </si>
  <si>
    <t>Tableau A-4 : Capitalisation boursière estimée par Michèle Saint-Marc 1900-1932</t>
  </si>
  <si>
    <t>CO sans DP</t>
  </si>
  <si>
    <t>CO ord</t>
  </si>
  <si>
    <t>Coulisse ss dc</t>
  </si>
  <si>
    <t>Coulisse ss dc ord</t>
  </si>
  <si>
    <t>Lille ss dc CO-CV</t>
  </si>
  <si>
    <t>Petit pour lille, l'auteur pour le calcul de lille sans les doubles cotations (ss dc)</t>
  </si>
  <si>
    <r>
      <t>Lecture</t>
    </r>
    <r>
      <rPr>
        <sz val="10"/>
        <rFont val="Arial"/>
        <family val="0"/>
      </rPr>
      <t xml:space="preserve">: </t>
    </r>
  </si>
  <si>
    <t>CO Terme</t>
  </si>
  <si>
    <t>CO Comptant</t>
  </si>
  <si>
    <t>CO DP</t>
  </si>
  <si>
    <t>Métropole</t>
  </si>
  <si>
    <t>Outre-mer</t>
  </si>
  <si>
    <t>Etranger</t>
  </si>
  <si>
    <t>Nationalisé</t>
  </si>
  <si>
    <t>TOTAL (hors nationalisé)</t>
  </si>
  <si>
    <t>1952-1953: Bulletin mensuel de statistique, nouvelle série, n°1, janvier 1954; p 47</t>
  </si>
  <si>
    <t>Territoire</t>
  </si>
  <si>
    <t>Afrique du Nord</t>
  </si>
  <si>
    <t>Afrique tropicale</t>
  </si>
  <si>
    <t>Indochine</t>
  </si>
  <si>
    <t>Madagascar</t>
  </si>
  <si>
    <t>Divers</t>
  </si>
  <si>
    <t>1954-1955: Bulletin mensuel de statistique, n°1, janvier 1956; pp 5-6+B23</t>
  </si>
  <si>
    <r>
      <t>(3): PIB en millions de francs courants d'après M. Levy-Leboyer &amp; F. Bourguignon "</t>
    </r>
    <r>
      <rPr>
        <i/>
        <sz val="10"/>
        <rFont val="Arial"/>
        <family val="2"/>
      </rPr>
      <t>L'Economie Française au XIXe siècle:</t>
    </r>
  </si>
  <si>
    <t xml:space="preserve"> Analyse macro-économique" (1985), p 328-332</t>
  </si>
  <si>
    <t xml:space="preserve">Pour les années 1802, 1805 et 1815, on a rétropolé un taux de croissance de 1,5 %, les incertitudes sur ces données </t>
  </si>
  <si>
    <t>sont négligeables au vu de la faiblesse de la capitalisation boursière</t>
  </si>
  <si>
    <t>(1)</t>
  </si>
  <si>
    <t>(2)</t>
  </si>
  <si>
    <t>(3)</t>
  </si>
  <si>
    <t>(4)</t>
  </si>
  <si>
    <t xml:space="preserve">(5) </t>
  </si>
  <si>
    <t>(6)</t>
  </si>
  <si>
    <t>(7)</t>
  </si>
  <si>
    <t>Total saisi</t>
  </si>
  <si>
    <t xml:space="preserve">On a en fait les données pour Lille, Paris et la coulisse, sans double cotation et on estime le reste de la province à partir </t>
  </si>
  <si>
    <t>de 1900 et 1913, la part de la cote officielle à 79 % du total</t>
  </si>
  <si>
    <t>% PIB m</t>
  </si>
  <si>
    <t>Entre 1945 et 1954, l'INSEE donne à part les sociétés nationalisées. On a décidé de les inclure dans nos données,</t>
  </si>
  <si>
    <t>jusqu'à leur disparition effective. On réhausse le total pour évaluer la capitalisation boursière des places de province.</t>
  </si>
  <si>
    <r>
      <t>(3)</t>
    </r>
    <r>
      <rPr>
        <sz val="10"/>
        <rFont val="Arial"/>
        <family val="2"/>
      </rPr>
      <t xml:space="preserve"> :</t>
    </r>
    <r>
      <rPr>
        <sz val="10"/>
        <rFont val="Arial"/>
        <family val="0"/>
      </rPr>
      <t xml:space="preserve"> Evaluation par l'auteur de la capitalisation totale en francs courants. On estime, approximativement, à partir des évaluations </t>
    </r>
  </si>
  <si>
    <t>(8)</t>
  </si>
  <si>
    <t>part de la CO</t>
  </si>
  <si>
    <r>
      <t>(6)</t>
    </r>
    <r>
      <rPr>
        <sz val="10"/>
        <rFont val="Arial"/>
        <family val="0"/>
      </rPr>
      <t>: PIB total, même source que (4)</t>
    </r>
  </si>
  <si>
    <r>
      <t>(7)</t>
    </r>
    <r>
      <rPr>
        <sz val="10"/>
        <rFont val="Arial"/>
        <family val="0"/>
      </rPr>
      <t>: (3)/(4)*100 - ratio de la capitalisation boursière au PIB marchand</t>
    </r>
  </si>
  <si>
    <r>
      <t>(8)</t>
    </r>
    <r>
      <rPr>
        <sz val="10"/>
        <rFont val="Arial"/>
        <family val="0"/>
      </rPr>
      <t>: (3)/(5)*100 - ratio de la capitalisation boursière au PIB</t>
    </r>
  </si>
  <si>
    <r>
      <t>(4)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: Part estimée d'après la saisie de la cote officielle dans le total de la capitalisation boursière françaises.</t>
    </r>
  </si>
  <si>
    <t>des indications que l'on a sur Lyon et les autres places ; Euronext, Année boursière 1964-1999; site internet 2000-2002</t>
  </si>
  <si>
    <t>INSEE, Annuaire statistique pour 1945-88; à partir de 1945, les données INSEE prennent en compte la cote officielle et la cote des courtiers</t>
  </si>
  <si>
    <t>(9)</t>
  </si>
  <si>
    <t>Obligations fr</t>
  </si>
  <si>
    <t>Actions françaises</t>
  </si>
  <si>
    <t>(2): rendement des actions françaises d'après J. Denuc</t>
  </si>
  <si>
    <t>(1): Revenu taxé dans la catégorie action française dans le cadre de l'IRVM, en millions de francs</t>
  </si>
  <si>
    <t>(3): Capitalisation boursière estimée par M. Saint-Marc, en milliards de francs, soit (1)/10/(2)</t>
  </si>
  <si>
    <t>(4): Revenu taxé par l'IRVM dans la catégorie autre valeurs mobilières taxées - il s'agit des parts et des commandites, en millions de francs</t>
  </si>
  <si>
    <t>(5): Rendement des actions françaises = (2)</t>
  </si>
  <si>
    <t>(6): Capitalisation boursière estimée par M. Saint-Marc, en milliards de francs, soit (4)/10/(5)</t>
  </si>
  <si>
    <t>(7): Capitalisation boursière des actions françaises estimée par M. Saint-Marc à partir des données de l'IRVM et d'un rendement approché</t>
  </si>
  <si>
    <t>du rendement des actions françaises</t>
  </si>
  <si>
    <t>(8): Capitalisation boursière estimée par M. Saint-Marc des actions étrangères, d'après la même méthodologie que précédemment.</t>
  </si>
  <si>
    <t xml:space="preserve">(9): Capitalisation boursière totale estimée par M. Saint-Marc en multipliant le total par un coefficient voisin de 2, pour prendre en compte </t>
  </si>
  <si>
    <t>des titres non taxés au début du siècle.</t>
  </si>
  <si>
    <t>Nombre de sociétés</t>
  </si>
  <si>
    <t xml:space="preserve">La base de données du groupe DESF (LEO; DELTA; ENS; GERME) qui étudie la dynamique historique </t>
  </si>
  <si>
    <t>de l'évolution des systèmes financiers est une base mensuelle de la cote</t>
  </si>
  <si>
    <t>officielle de la bourse de Paris. Tous les types de titres y sont répertoriés.</t>
  </si>
  <si>
    <t>PIB</t>
  </si>
  <si>
    <t>Ne sont pas prises en compte les actions spéciales (j, b, p, f) et les titres inscrits à la Deuxième partie de la Cote DP (règle variable)</t>
  </si>
  <si>
    <t>On suspecte une erreur pour 1920, dont le chiffre ne correspond pas du tout à la saisie réalisée par Hautcoeur et Petit - 30 milliards contre</t>
  </si>
  <si>
    <t>Les données concernent uniquement les actions et parts de fondateurs. Les sociétés mentionnées sont les sociétés françaises</t>
  </si>
  <si>
    <t>exploitant en France (choix fait d'après le descriptif de leur activité dans l'Annuaire)</t>
  </si>
  <si>
    <r>
      <t>Sources</t>
    </r>
    <r>
      <rPr>
        <sz val="10"/>
        <rFont val="Arial"/>
        <family val="2"/>
      </rPr>
      <t xml:space="preserve"> : </t>
    </r>
  </si>
  <si>
    <t xml:space="preserve">1938-1948: Bulletin mensuel de statistique 1948 p 272-273, tableau I. Capitalisation boursière des valeurs françaises à </t>
  </si>
  <si>
    <t>revenu variable cotées à la bourse de Paris</t>
  </si>
  <si>
    <t xml:space="preserve">1949-1950 : BMS 1951, nouvelle série, n°4, avril 1951, pp 45-46; note de l'INSEE: pour 1949, les sociétés nationalisées sont exhaustives, </t>
  </si>
  <si>
    <t xml:space="preserve">pour 1950, il ne comprend que les sociéts nationalisées en liquidation et celles dont l'activité actuelle n'a pu être identifiée. </t>
  </si>
  <si>
    <t>Les autres sont comptées dans les diverses rubriques des autres groupes. L'INSEE fait remarquer une baisse</t>
  </si>
  <si>
    <t>sensible des cours à la fin de 1950, aux alentours du 31 décembre…</t>
  </si>
  <si>
    <t>1951: BMS 1953, n°1, janvier 1953, p 47; note de l'INSEE:"on a supprimé la rubrique sociétés nationalisées qui se rapportait</t>
  </si>
  <si>
    <t xml:space="preserve"> aux anciennes sociétés de houilères, de gaz et d'électricité; la plupart d'entre elles ont réparti les indemnités qui leur avaient </t>
  </si>
  <si>
    <t>été attribuées ou ont choisi une activité nouvelle qui les a fait classer dans un des autres groupes</t>
  </si>
  <si>
    <t xml:space="preserve">Cours au 31 décembre; tous les titres des sociétés à l'exception des "parts bénéficiaires" des banques ou compagnies d'assurances </t>
  </si>
  <si>
    <t>nationalisées en 1945-46 (pour 1952-53).</t>
  </si>
  <si>
    <t>Tableau A-9: Capitalisation boursière de la bourse de Paris - détails (1938-1955)</t>
  </si>
  <si>
    <t>Tableau A-11 : Capitalisation boursière des actions françaises 1960-1982, INSEE</t>
  </si>
  <si>
    <t>Tableau A-10 :Capitalisation boursière par territoire des sociétés françaises exploitant outre-mer</t>
  </si>
  <si>
    <t>Hors métropole</t>
  </si>
  <si>
    <r>
      <t>Bulletin Mensuel de Statistique</t>
    </r>
    <r>
      <rPr>
        <sz val="10"/>
        <rFont val="Arial"/>
        <family val="0"/>
      </rPr>
      <t>, 1951, nouvelle série, n°4, avril 1951, p 45</t>
    </r>
  </si>
  <si>
    <r>
      <t>Sources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:</t>
    </r>
  </si>
  <si>
    <r>
      <t>Sources</t>
    </r>
    <r>
      <rPr>
        <sz val="10"/>
        <rFont val="Arial"/>
        <family val="2"/>
      </rPr>
      <t xml:space="preserve"> : </t>
    </r>
    <r>
      <rPr>
        <sz val="10"/>
        <rFont val="Arial"/>
        <family val="0"/>
      </rPr>
      <t>Annuaire Statistique de la France, récapitulatif 1966, p 532-546</t>
    </r>
  </si>
  <si>
    <t>Tableau A-12 : Capitalisation boursière des actions françaises 1978-1988, INSEE</t>
  </si>
  <si>
    <t>Tableau A-13 : Capitalisation boursière des actions françaises 1989-1998, INSEE</t>
  </si>
  <si>
    <t xml:space="preserve">Ce tableau concerne les valeurs françaises inscrites au marché officiel (Règlement mensuel et comptant) </t>
  </si>
  <si>
    <t>et au second marché; il comprend les valeurs de la zone franc</t>
  </si>
  <si>
    <t>Zone franc</t>
  </si>
  <si>
    <t>Mois</t>
  </si>
  <si>
    <t>29-févr</t>
  </si>
  <si>
    <t>NE</t>
  </si>
  <si>
    <t>Pour 2002, fin juin 2002</t>
  </si>
  <si>
    <t>Tableau A-18 : Détail de la capitalisation boursière par place boursière du marché officiel</t>
  </si>
  <si>
    <t>Année boursière de chaque année</t>
  </si>
  <si>
    <t>Tableau A-1 : Série de capitalisation boursière proposée par l'auteur</t>
  </si>
  <si>
    <r>
      <t>(1):</t>
    </r>
    <r>
      <rPr>
        <sz val="10"/>
        <rFont val="Arial"/>
        <family val="2"/>
      </rPr>
      <t xml:space="preserve"> Capitalisation boursière en millions de francs courants d'après Pedro Arbulu, thèse </t>
    </r>
  </si>
  <si>
    <t xml:space="preserve">de doctorat de l'université d'Orléans (1998). La capitalisation boursière est évaluée au cours moyen </t>
  </si>
  <si>
    <t>calculé comme la moyenne arithmétique des cours le plus haut et le plus bas de l'année.</t>
  </si>
  <si>
    <t xml:space="preserve">23 milliards de capitalisation pour ces derniers. Il est possible, qu'à défaut d'erreur que nous n'avons pu identifier, </t>
  </si>
  <si>
    <t xml:space="preserve">il s'agit de la différence entre les cours moyens de P. Arbulu et les cours au 31 décembre de la base ESF. </t>
  </si>
  <si>
    <t xml:space="preserve">les sources officielles pour les dividendes sont incomplètes; l'année boursière publie la masse de dividende </t>
  </si>
  <si>
    <t>pour seulement 443 émetteurs en 1990 (dividendes France issues de l'année boursière)</t>
  </si>
  <si>
    <t>Tableau A-14 : Capitalisation boursière de la base AFFI (1977-1991)</t>
  </si>
  <si>
    <t>Tableau A-15 : Capitalisation boursière mensuelle (1966-1971) INSEE</t>
  </si>
  <si>
    <t>Tableau A-16 : Capitalisations boursières en francs 1969-1993 SBF</t>
  </si>
  <si>
    <t>Tableau A-17 : Capitalisations boursières 1969-2001 Euronext (en Euros)</t>
  </si>
  <si>
    <r>
      <t xml:space="preserve">Source </t>
    </r>
    <r>
      <rPr>
        <sz val="10"/>
        <rFont val="Arial"/>
        <family val="0"/>
      </rPr>
      <t>: EURONEXT - année boursière, site internet, en millions €</t>
    </r>
  </si>
  <si>
    <t>Tableau A-19 : Détail de la capitalisation boursière par place boursière du second marché</t>
  </si>
  <si>
    <t>Tableau A-21 : Saisie de capitalisation boursière française</t>
  </si>
  <si>
    <t>qui présente qui ote à la fois la cote officielle et la cote des courtiers en valeurs (CV)</t>
  </si>
  <si>
    <t xml:space="preserve">Les données sans double cotation sont entendues par rapport à la Cote Officielle (CO), sauf pour la dernière ligne de Lille </t>
  </si>
  <si>
    <t xml:space="preserve">Pour Lyon, 1900 et 1913, on utilise les données du tableau A-20 de R. Dubost, on prend la même proportion de double cotation </t>
  </si>
  <si>
    <t>qu'à Lille. Pour Lyon, 1929 et 1938, on prend les données de Lille sans double cotation - l'estimation est là très arbitraire</t>
  </si>
  <si>
    <t>Total ss dc</t>
  </si>
  <si>
    <t xml:space="preserve">Il faut lire CO pour Cote Officielle, CV pour la coulisse ou cote des courtiers en valeur, "ss dc" </t>
  </si>
  <si>
    <t>pour sans double cotation, DP pour la deuxième partie de la cote officielle</t>
  </si>
  <si>
    <t>Tableau A-22 : Capitalisation à Lille 1900-1962 d'après Muriel Petit</t>
  </si>
  <si>
    <t xml:space="preserve">** La disparition de nombreuses sociétés en 1962 correspond au fait qu'elles ne peuvent </t>
  </si>
  <si>
    <t>plus être cotées sur deux places françaises en même temps</t>
  </si>
  <si>
    <t>Tableau A-23 : Evaluation de la province et la coulisse par rapport à la cote officielle</t>
  </si>
  <si>
    <t xml:space="preserve">Les annuaires de la bourse de Lyon répertorient toutes les sociétés qui ont été cotées </t>
  </si>
  <si>
    <t>à Lyon, avec plus ou moins de continuité</t>
  </si>
  <si>
    <t>cote officielle sur province, sur coulisse, et lille sur lyon)</t>
  </si>
  <si>
    <r>
      <t>Note</t>
    </r>
    <r>
      <rPr>
        <sz val="10"/>
        <rFont val="Arial"/>
        <family val="0"/>
      </rPr>
      <t xml:space="preserve"> : Actions des sociétés françaises hors chemin de fer; hors double cotation (priorité </t>
    </r>
  </si>
  <si>
    <t>2/ Données Paul Tandonnet, « Des Agents de Change », (thèse, Bordeaux) 1900</t>
  </si>
  <si>
    <r>
      <t xml:space="preserve">Note </t>
    </r>
    <r>
      <rPr>
        <sz val="10"/>
        <rFont val="Arial"/>
        <family val="0"/>
      </rPr>
      <t>: en capital nominal, pas d'indication sur les doubles cotations</t>
    </r>
  </si>
  <si>
    <r>
      <t>Sources</t>
    </r>
    <r>
      <rPr>
        <sz val="10"/>
        <rFont val="Arial"/>
        <family val="0"/>
      </rPr>
      <t xml:space="preserve"> : d'après François Massal in Encyclopédie de la banque et de la bourse (1929)</t>
    </r>
  </si>
  <si>
    <r>
      <t>Sources</t>
    </r>
    <r>
      <rPr>
        <sz val="10"/>
        <rFont val="Arial"/>
        <family val="0"/>
      </rPr>
      <t xml:space="preserve"> : Annuaire de la bourse de Lyon, d'après R. Dubost</t>
    </r>
  </si>
  <si>
    <t>Tableau A-20 : Capitalisation boursière des valeurs zone franc par place boursière</t>
  </si>
  <si>
    <t>Annexe A : Données sur la capitalisation boursière des actions françaises</t>
  </si>
  <si>
    <t>Tableau A-25 : Valeur nominale des valeurs du second marché</t>
  </si>
  <si>
    <t>Tableau A-24 : Détail de la valeur nominale par place boursière</t>
  </si>
  <si>
    <t>Tableau A-26 : Valeur nominale des valeurs zone franc</t>
  </si>
  <si>
    <r>
      <t>(1)</t>
    </r>
    <r>
      <rPr>
        <sz val="10"/>
        <rFont val="Arial"/>
        <family val="0"/>
      </rPr>
      <t xml:space="preserve">: Evaluation de la cote officielle - L'auteur pour 1900, 1905, 1910, 1913; </t>
    </r>
  </si>
  <si>
    <r>
      <t xml:space="preserve">PC Hautcoeur &amp; M. Petit pour 1920-38 (données </t>
    </r>
    <r>
      <rPr>
        <b/>
        <sz val="10"/>
        <rFont val="Arial"/>
        <family val="2"/>
      </rPr>
      <t>provisoires</t>
    </r>
    <r>
      <rPr>
        <sz val="10"/>
        <rFont val="Arial"/>
        <family val="2"/>
      </rPr>
      <t xml:space="preserve"> ESF - version 1 (2001)) - tous droits réservés</t>
    </r>
  </si>
  <si>
    <r>
      <t>(5)</t>
    </r>
    <r>
      <rPr>
        <sz val="10"/>
        <rFont val="Arial"/>
        <family val="0"/>
      </rPr>
      <t xml:space="preserve">: PIB marchand, d'après Piketty, </t>
    </r>
    <r>
      <rPr>
        <u val="single"/>
        <sz val="10"/>
        <rFont val="Arial"/>
        <family val="2"/>
      </rPr>
      <t>Les Hauts Revenus</t>
    </r>
    <r>
      <rPr>
        <sz val="10"/>
        <rFont val="Arial"/>
        <family val="0"/>
      </rPr>
      <t>, Annexe G (d'après site internet)</t>
    </r>
  </si>
  <si>
    <r>
      <t>Sources</t>
    </r>
    <r>
      <rPr>
        <sz val="10"/>
        <rFont val="Arial"/>
        <family val="0"/>
      </rPr>
      <t xml:space="preserve">: Muriel Petit - P-C Hautcoeur, données ESF </t>
    </r>
    <r>
      <rPr>
        <b/>
        <sz val="10"/>
        <rFont val="Arial"/>
        <family val="2"/>
      </rPr>
      <t>provisoires</t>
    </r>
    <r>
      <rPr>
        <sz val="10"/>
        <rFont val="Arial"/>
        <family val="0"/>
      </rPr>
      <t xml:space="preserve"> - version 1 (2001) - tous droits réservés</t>
    </r>
  </si>
  <si>
    <t>L'auteur insiste sur le fait que ces données sont un premier aperçu du travail de saisie réalisé par le groupe</t>
  </si>
  <si>
    <t>DESF et que toutes les vérifications d'usage de ces données n'ont pas encore été effectuées.</t>
  </si>
  <si>
    <r>
      <t>Sources</t>
    </r>
    <r>
      <rPr>
        <sz val="10"/>
        <rFont val="Arial"/>
        <family val="2"/>
      </rPr>
      <t xml:space="preserve"> : Données tirées de l'article de Muriel Petit "Indices actions de la bourse de Lille 1900-1962" (GERME -</t>
    </r>
  </si>
  <si>
    <t xml:space="preserve"> ESA - Université de LILLE 2) - tous droits réservés</t>
  </si>
  <si>
    <t>Tableau A-6 : Capitalisation boursière de la Cote Officielle de la bourse de Paris - P-C Hautcoeur</t>
  </si>
</sst>
</file>

<file path=xl/styles.xml><?xml version="1.0" encoding="utf-8"?>
<styleSheet xmlns="http://schemas.openxmlformats.org/spreadsheetml/2006/main">
  <numFmts count="2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.0\ _F_-;\-* #,##0.0\ _F_-;_-* &quot;-&quot;??\ _F_-;_-@_-"/>
    <numFmt numFmtId="165" formatCode="_-* #,##0\ _F_-;\-* #,##0\ _F_-;_-* &quot;-&quot;??\ _F_-;_-@_-"/>
    <numFmt numFmtId="166" formatCode="_-* #,##0.0\ _F_-;\-* #,##0.0\ _F_-;_-* &quot;-&quot;?\ _F_-;_-@_-"/>
    <numFmt numFmtId="167" formatCode="_-* #,##0.000\ _F_-;\-* #,##0.000\ _F_-;_-* &quot;-&quot;??\ _F_-;_-@_-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-* #,##0.000\ _F_-;\-* #,##0.000\ _F_-;_-* &quot;-&quot;???\ _F_-;_-@_-"/>
    <numFmt numFmtId="174" formatCode="0.0000000"/>
    <numFmt numFmtId="175" formatCode="0.00000000"/>
    <numFmt numFmtId="176" formatCode="_(* #,##0_);_(* \(#,##0\);_(* &quot;-&quot;??_);_(@_)"/>
  </numFmts>
  <fonts count="12">
    <font>
      <sz val="10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10"/>
      <name val="Geneva"/>
      <family val="0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0"/>
      <name val="Arial"/>
      <family val="2"/>
    </font>
    <font>
      <u val="single"/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0" borderId="0" xfId="15" applyNumberFormat="1" applyFill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9" xfId="0" applyBorder="1" applyAlignment="1">
      <alignment/>
    </xf>
    <xf numFmtId="165" fontId="0" fillId="0" borderId="1" xfId="15" applyNumberFormat="1" applyBorder="1" applyAlignment="1">
      <alignment/>
    </xf>
    <xf numFmtId="165" fontId="0" fillId="0" borderId="6" xfId="15" applyNumberFormat="1" applyBorder="1" applyAlignment="1">
      <alignment/>
    </xf>
    <xf numFmtId="0" fontId="0" fillId="0" borderId="10" xfId="0" applyBorder="1" applyAlignment="1">
      <alignment/>
    </xf>
    <xf numFmtId="165" fontId="0" fillId="0" borderId="2" xfId="15" applyNumberFormat="1" applyBorder="1" applyAlignment="1" quotePrefix="1">
      <alignment/>
    </xf>
    <xf numFmtId="165" fontId="0" fillId="0" borderId="1" xfId="15" applyNumberFormat="1" applyBorder="1" applyAlignment="1" quotePrefix="1">
      <alignment/>
    </xf>
    <xf numFmtId="165" fontId="0" fillId="0" borderId="6" xfId="15" applyNumberFormat="1" applyBorder="1" applyAlignment="1" quotePrefix="1">
      <alignment/>
    </xf>
    <xf numFmtId="165" fontId="0" fillId="0" borderId="7" xfId="15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1" fillId="0" borderId="8" xfId="0" applyFon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2" xfId="15" applyNumberFormat="1" applyBorder="1" applyAlignment="1">
      <alignment/>
    </xf>
    <xf numFmtId="0" fontId="0" fillId="0" borderId="13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1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6" fontId="0" fillId="0" borderId="11" xfId="0" applyNumberFormat="1" applyBorder="1" applyAlignment="1">
      <alignment/>
    </xf>
    <xf numFmtId="0" fontId="3" fillId="0" borderId="8" xfId="0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10" xfId="15" applyNumberFormat="1" applyFon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15" applyNumberFormat="1" applyFont="1" applyBorder="1" applyAlignment="1">
      <alignment/>
    </xf>
    <xf numFmtId="43" fontId="0" fillId="0" borderId="8" xfId="15" applyBorder="1" applyAlignment="1">
      <alignment/>
    </xf>
    <xf numFmtId="165" fontId="0" fillId="0" borderId="4" xfId="15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4" fillId="0" borderId="3" xfId="15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0" xfId="0" applyNumberFormat="1" applyAlignment="1">
      <alignment/>
    </xf>
    <xf numFmtId="172" fontId="0" fillId="0" borderId="0" xfId="0" applyNumberFormat="1" applyFont="1" applyAlignment="1">
      <alignment horizontal="center" vertical="justify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67" fontId="0" fillId="0" borderId="6" xfId="15" applyNumberFormat="1" applyBorder="1" applyAlignment="1">
      <alignment horizontal="center"/>
    </xf>
    <xf numFmtId="164" fontId="0" fillId="0" borderId="6" xfId="15" applyNumberFormat="1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0" borderId="0" xfId="0" applyAlignment="1">
      <alignment horizontal="left"/>
    </xf>
    <xf numFmtId="172" fontId="6" fillId="0" borderId="0" xfId="0" applyNumberFormat="1" applyFont="1" applyFill="1" applyAlignment="1" applyProtection="1">
      <alignment horizontal="center" vertical="justify"/>
      <protection locked="0"/>
    </xf>
    <xf numFmtId="172" fontId="0" fillId="0" borderId="12" xfId="0" applyNumberFormat="1" applyFont="1" applyBorder="1" applyAlignment="1">
      <alignment horizontal="center" vertical="justify"/>
    </xf>
    <xf numFmtId="172" fontId="0" fillId="0" borderId="6" xfId="0" applyNumberFormat="1" applyFont="1" applyBorder="1" applyAlignment="1">
      <alignment horizontal="center" vertical="justify"/>
    </xf>
    <xf numFmtId="172" fontId="6" fillId="0" borderId="6" xfId="0" applyNumberFormat="1" applyFont="1" applyFill="1" applyBorder="1" applyAlignment="1" applyProtection="1">
      <alignment horizontal="center" vertical="justify"/>
      <protection locked="0"/>
    </xf>
    <xf numFmtId="172" fontId="0" fillId="0" borderId="8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65" fontId="0" fillId="0" borderId="6" xfId="15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center"/>
    </xf>
    <xf numFmtId="165" fontId="0" fillId="0" borderId="12" xfId="15" applyNumberFormat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vertical="top" wrapText="1"/>
    </xf>
    <xf numFmtId="176" fontId="0" fillId="0" borderId="2" xfId="15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/>
    </xf>
    <xf numFmtId="165" fontId="0" fillId="0" borderId="6" xfId="15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176" fontId="0" fillId="0" borderId="15" xfId="15" applyNumberFormat="1" applyFont="1" applyBorder="1" applyAlignment="1">
      <alignment horizontal="center" vertical="top" wrapText="1"/>
    </xf>
    <xf numFmtId="0" fontId="0" fillId="0" borderId="8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 wrapText="1"/>
    </xf>
    <xf numFmtId="176" fontId="0" fillId="0" borderId="2" xfId="15" applyNumberFormat="1" applyFont="1" applyBorder="1" applyAlignment="1">
      <alignment horizontal="center" vertical="top" wrapText="1"/>
    </xf>
    <xf numFmtId="0" fontId="0" fillId="0" borderId="9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top" wrapText="1"/>
    </xf>
    <xf numFmtId="176" fontId="0" fillId="0" borderId="1" xfId="15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43" fontId="0" fillId="0" borderId="8" xfId="15" applyNumberFormat="1" applyBorder="1" applyAlignment="1">
      <alignment/>
    </xf>
    <xf numFmtId="43" fontId="0" fillId="0" borderId="9" xfId="15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Font="1" applyBorder="1" applyAlignment="1">
      <alignment horizontal="left"/>
    </xf>
    <xf numFmtId="165" fontId="0" fillId="0" borderId="0" xfId="15" applyNumberFormat="1" applyBorder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43" fontId="0" fillId="0" borderId="6" xfId="15" applyBorder="1" applyAlignment="1">
      <alignment horizontal="center"/>
    </xf>
    <xf numFmtId="0" fontId="1" fillId="0" borderId="0" xfId="0" applyFont="1" applyBorder="1" applyAlignment="1">
      <alignment/>
    </xf>
    <xf numFmtId="165" fontId="0" fillId="0" borderId="15" xfId="15" applyNumberFormat="1" applyBorder="1" applyAlignment="1">
      <alignment/>
    </xf>
    <xf numFmtId="0" fontId="0" fillId="0" borderId="12" xfId="0" applyBorder="1" applyAlignment="1">
      <alignment horizontal="left"/>
    </xf>
    <xf numFmtId="165" fontId="0" fillId="0" borderId="12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" xfId="15" applyNumberFormat="1" applyFont="1" applyBorder="1" applyAlignment="1">
      <alignment/>
    </xf>
    <xf numFmtId="0" fontId="0" fillId="0" borderId="13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5" xfId="15" applyNumberFormat="1" applyFont="1" applyBorder="1" applyAlignment="1">
      <alignment/>
    </xf>
    <xf numFmtId="43" fontId="0" fillId="0" borderId="2" xfId="15" applyBorder="1" applyAlignment="1">
      <alignment horizontal="center"/>
    </xf>
    <xf numFmtId="43" fontId="0" fillId="0" borderId="1" xfId="15" applyBorder="1" applyAlignment="1">
      <alignment horizontal="center"/>
    </xf>
    <xf numFmtId="43" fontId="0" fillId="0" borderId="7" xfId="15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43" fontId="0" fillId="0" borderId="6" xfId="15" applyBorder="1" applyAlignment="1" quotePrefix="1">
      <alignment horizontal="center"/>
    </xf>
    <xf numFmtId="43" fontId="0" fillId="0" borderId="2" xfId="15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5" xfId="19" applyNumberFormat="1" applyFont="1" applyBorder="1" applyAlignment="1">
      <alignment horizontal="center" vertical="justify"/>
      <protection/>
    </xf>
    <xf numFmtId="43" fontId="5" fillId="0" borderId="12" xfId="15" applyFont="1" applyBorder="1" applyAlignment="1">
      <alignment horizontal="center"/>
    </xf>
    <xf numFmtId="43" fontId="5" fillId="0" borderId="6" xfId="15" applyFont="1" applyBorder="1" applyAlignment="1">
      <alignment horizontal="center"/>
    </xf>
    <xf numFmtId="43" fontId="0" fillId="0" borderId="6" xfId="15" applyFill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8" xfId="15" applyNumberFormat="1" applyBorder="1" applyAlignment="1">
      <alignment horizontal="center"/>
    </xf>
    <xf numFmtId="43" fontId="0" fillId="0" borderId="12" xfId="15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2" xfId="19" applyNumberFormat="1" applyFont="1" applyBorder="1" applyAlignment="1">
      <alignment horizontal="center" vertical="justify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7" xfId="15" applyNumberFormat="1" applyBorder="1" applyAlignment="1">
      <alignment horizontal="center"/>
    </xf>
    <xf numFmtId="0" fontId="7" fillId="0" borderId="0" xfId="0" applyFont="1" applyAlignment="1">
      <alignment horizontal="left"/>
    </xf>
    <xf numFmtId="165" fontId="9" fillId="0" borderId="8" xfId="15" applyNumberFormat="1" applyFont="1" applyBorder="1" applyAlignment="1">
      <alignment/>
    </xf>
    <xf numFmtId="165" fontId="0" fillId="0" borderId="14" xfId="15" applyNumberFormat="1" applyBorder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11" xfId="15" applyNumberFormat="1" applyBorder="1" applyAlignment="1">
      <alignment horizontal="center"/>
    </xf>
    <xf numFmtId="0" fontId="2" fillId="0" borderId="8" xfId="0" applyFont="1" applyBorder="1" applyAlignment="1">
      <alignment/>
    </xf>
    <xf numFmtId="43" fontId="0" fillId="0" borderId="8" xfId="15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165" fontId="0" fillId="0" borderId="2" xfId="15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15" xfId="15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8" xfId="15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9" xfId="15" applyNumberFormat="1" applyBorder="1" applyAlignment="1">
      <alignment/>
    </xf>
    <xf numFmtId="165" fontId="0" fillId="0" borderId="6" xfId="0" applyNumberFormat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2" fontId="0" fillId="0" borderId="3" xfId="0" applyNumberFormat="1" applyBorder="1" applyAlignment="1">
      <alignment horizontal="center"/>
    </xf>
    <xf numFmtId="0" fontId="10" fillId="0" borderId="0" xfId="0" applyFont="1" applyAlignment="1">
      <alignment/>
    </xf>
    <xf numFmtId="165" fontId="0" fillId="0" borderId="12" xfId="15" applyNumberFormat="1" applyBorder="1" applyAlignment="1">
      <alignment horizontal="center"/>
    </xf>
    <xf numFmtId="165" fontId="0" fillId="0" borderId="12" xfId="15" applyNumberFormat="1" applyFon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8" xfId="0" applyNumberFormat="1" applyBorder="1" applyAlignment="1" quotePrefix="1">
      <alignment horizontal="center"/>
    </xf>
    <xf numFmtId="0" fontId="0" fillId="0" borderId="9" xfId="0" applyNumberFormat="1" applyBorder="1" applyAlignment="1" quotePrefix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illa1890-198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9"/>
  <sheetViews>
    <sheetView tabSelected="1" workbookViewId="0" topLeftCell="A1">
      <selection activeCell="I116" sqref="I116"/>
    </sheetView>
  </sheetViews>
  <sheetFormatPr defaultColWidth="11.421875" defaultRowHeight="12.75"/>
  <cols>
    <col min="1" max="1" width="9.140625" style="66" customWidth="1"/>
    <col min="2" max="2" width="12.28125" style="66" customWidth="1"/>
    <col min="3" max="4" width="12.7109375" style="66" customWidth="1"/>
    <col min="5" max="5" width="12.00390625" style="66" customWidth="1"/>
    <col min="6" max="6" width="13.57421875" style="66" customWidth="1"/>
    <col min="7" max="16384" width="11.421875" style="66" customWidth="1"/>
  </cols>
  <sheetData>
    <row r="2" spans="1:9" ht="18.75">
      <c r="A2" s="187" t="s">
        <v>283</v>
      </c>
      <c r="B2" s="188"/>
      <c r="C2" s="188"/>
      <c r="D2" s="188"/>
      <c r="E2" s="188"/>
      <c r="F2" s="188"/>
      <c r="G2" s="188"/>
      <c r="H2" s="188"/>
      <c r="I2" s="189"/>
    </row>
    <row r="4" ht="15.75">
      <c r="A4" s="150" t="s">
        <v>248</v>
      </c>
    </row>
    <row r="6" spans="1:9" ht="12.75">
      <c r="A6" s="84"/>
      <c r="B6" s="136" t="s">
        <v>173</v>
      </c>
      <c r="C6" s="136" t="s">
        <v>174</v>
      </c>
      <c r="D6" s="136" t="s">
        <v>175</v>
      </c>
      <c r="E6" s="136" t="s">
        <v>176</v>
      </c>
      <c r="F6" s="136" t="s">
        <v>177</v>
      </c>
      <c r="G6" s="136" t="s">
        <v>178</v>
      </c>
      <c r="H6" s="136" t="s">
        <v>179</v>
      </c>
      <c r="I6" s="136" t="s">
        <v>187</v>
      </c>
    </row>
    <row r="7" spans="1:9" ht="12.75">
      <c r="A7" s="72"/>
      <c r="B7" s="134" t="s">
        <v>61</v>
      </c>
      <c r="C7" s="134" t="s">
        <v>180</v>
      </c>
      <c r="D7" s="134" t="s">
        <v>188</v>
      </c>
      <c r="E7" s="134" t="s">
        <v>1</v>
      </c>
      <c r="F7" s="134" t="s">
        <v>71</v>
      </c>
      <c r="G7" s="134" t="s">
        <v>72</v>
      </c>
      <c r="H7" s="134" t="s">
        <v>183</v>
      </c>
      <c r="I7" s="134" t="s">
        <v>73</v>
      </c>
    </row>
    <row r="8" spans="1:11" ht="12.75">
      <c r="A8" s="62">
        <v>1900</v>
      </c>
      <c r="B8" s="137">
        <v>12.809759978</v>
      </c>
      <c r="C8" s="66">
        <v>18.8</v>
      </c>
      <c r="D8" s="144">
        <v>0.68</v>
      </c>
      <c r="E8" s="113">
        <v>18.837882320588236</v>
      </c>
      <c r="F8" s="65">
        <v>36.09178161621094</v>
      </c>
      <c r="G8" s="76">
        <v>36.09178161621094</v>
      </c>
      <c r="H8" s="140">
        <f>(E8/F8)*100</f>
        <v>52.19438187037859</v>
      </c>
      <c r="I8" s="68">
        <f>(E8/G8)*100</f>
        <v>52.19438187037859</v>
      </c>
      <c r="K8" s="142"/>
    </row>
    <row r="9" spans="1:11" ht="12.75">
      <c r="A9" s="62">
        <f>A8+1</f>
        <v>1901</v>
      </c>
      <c r="B9" s="138">
        <v>13.429605729</v>
      </c>
      <c r="D9" s="113">
        <v>0.69</v>
      </c>
      <c r="E9" s="113">
        <v>19.463196708695655</v>
      </c>
      <c r="F9" s="65">
        <v>34.1741</v>
      </c>
      <c r="G9" s="77">
        <v>34.1741</v>
      </c>
      <c r="H9" s="79">
        <f aca="true" t="shared" si="0" ref="H9:H72">(E9/F9)*100</f>
        <v>56.95306301759418</v>
      </c>
      <c r="I9" s="69">
        <f aca="true" t="shared" si="1" ref="I9:I72">(E9/G9)*100</f>
        <v>56.95306301759418</v>
      </c>
      <c r="K9" s="142"/>
    </row>
    <row r="10" spans="1:11" ht="12.75">
      <c r="A10" s="62">
        <f aca="true" t="shared" si="2" ref="A10:A21">A9+1</f>
        <v>1902</v>
      </c>
      <c r="B10" s="138">
        <v>14.04945148</v>
      </c>
      <c r="D10" s="113">
        <v>0.7</v>
      </c>
      <c r="E10" s="113">
        <v>20.070644971428575</v>
      </c>
      <c r="F10" s="65">
        <v>34.32175</v>
      </c>
      <c r="G10" s="77">
        <v>34.32175</v>
      </c>
      <c r="H10" s="79">
        <f t="shared" si="0"/>
        <v>58.477918437808604</v>
      </c>
      <c r="I10" s="69">
        <f t="shared" si="1"/>
        <v>58.477918437808604</v>
      </c>
      <c r="K10" s="142"/>
    </row>
    <row r="11" spans="1:11" ht="12.75">
      <c r="A11" s="62">
        <f t="shared" si="2"/>
        <v>1903</v>
      </c>
      <c r="B11" s="138">
        <v>14.669297231</v>
      </c>
      <c r="D11" s="113">
        <v>0.71</v>
      </c>
      <c r="E11" s="113">
        <v>20.66098201549296</v>
      </c>
      <c r="F11" s="65">
        <v>35.90874</v>
      </c>
      <c r="G11" s="77">
        <v>35.90874</v>
      </c>
      <c r="H11" s="79">
        <f t="shared" si="0"/>
        <v>57.53747420681694</v>
      </c>
      <c r="I11" s="69">
        <f t="shared" si="1"/>
        <v>57.53747420681694</v>
      </c>
      <c r="K11" s="142"/>
    </row>
    <row r="12" spans="1:11" ht="12.75">
      <c r="A12" s="62">
        <f t="shared" si="2"/>
        <v>1904</v>
      </c>
      <c r="B12" s="138">
        <v>15.289142982</v>
      </c>
      <c r="D12" s="113">
        <v>0.72</v>
      </c>
      <c r="E12" s="113">
        <v>21.234920808333335</v>
      </c>
      <c r="F12" s="65">
        <v>36.86476</v>
      </c>
      <c r="G12" s="77">
        <v>36.86476</v>
      </c>
      <c r="H12" s="79">
        <f t="shared" si="0"/>
        <v>57.602221764995456</v>
      </c>
      <c r="I12" s="69">
        <f t="shared" si="1"/>
        <v>57.602221764995456</v>
      </c>
      <c r="K12" s="142"/>
    </row>
    <row r="13" spans="1:11" ht="12.75">
      <c r="A13" s="62">
        <f t="shared" si="2"/>
        <v>1905</v>
      </c>
      <c r="B13" s="113">
        <v>15.908988733</v>
      </c>
      <c r="D13" s="113">
        <v>0.73</v>
      </c>
      <c r="E13" s="113">
        <v>21.79313525068493</v>
      </c>
      <c r="F13" s="65">
        <v>38.04276</v>
      </c>
      <c r="G13" s="77">
        <v>38.04276</v>
      </c>
      <c r="H13" s="79">
        <f t="shared" si="0"/>
        <v>57.285894216626055</v>
      </c>
      <c r="I13" s="69">
        <f t="shared" si="1"/>
        <v>57.285894216626055</v>
      </c>
      <c r="K13" s="142"/>
    </row>
    <row r="14" spans="1:11" ht="12.75">
      <c r="A14" s="62">
        <f t="shared" si="2"/>
        <v>1906</v>
      </c>
      <c r="B14" s="113">
        <v>16.4334968926</v>
      </c>
      <c r="D14" s="113">
        <v>0.74</v>
      </c>
      <c r="E14" s="113">
        <v>22.207428233243245</v>
      </c>
      <c r="F14" s="65">
        <v>38.38391</v>
      </c>
      <c r="G14" s="77">
        <v>38.38391</v>
      </c>
      <c r="H14" s="79">
        <f t="shared" si="0"/>
        <v>57.85608666038256</v>
      </c>
      <c r="I14" s="69">
        <f t="shared" si="1"/>
        <v>57.85608666038256</v>
      </c>
      <c r="K14" s="142"/>
    </row>
    <row r="15" spans="1:11" ht="12.75">
      <c r="A15" s="62">
        <f t="shared" si="2"/>
        <v>1907</v>
      </c>
      <c r="B15" s="113">
        <v>16.9580050522</v>
      </c>
      <c r="D15" s="113">
        <v>0.75</v>
      </c>
      <c r="E15" s="113">
        <v>22.610673402933333</v>
      </c>
      <c r="F15" s="65">
        <v>41.85845</v>
      </c>
      <c r="G15" s="77">
        <v>41.85845</v>
      </c>
      <c r="H15" s="79">
        <f t="shared" si="0"/>
        <v>54.01698678028769</v>
      </c>
      <c r="I15" s="69">
        <f t="shared" si="1"/>
        <v>54.01698678028769</v>
      </c>
      <c r="K15" s="142"/>
    </row>
    <row r="16" spans="1:11" ht="12.75">
      <c r="A16" s="62">
        <f t="shared" si="2"/>
        <v>1908</v>
      </c>
      <c r="B16" s="113">
        <v>17.4825132118</v>
      </c>
      <c r="D16" s="113">
        <v>0.76</v>
      </c>
      <c r="E16" s="113">
        <v>23.00330685763158</v>
      </c>
      <c r="F16" s="65">
        <v>41.18273</v>
      </c>
      <c r="G16" s="77">
        <v>41.18273</v>
      </c>
      <c r="H16" s="79">
        <f t="shared" si="0"/>
        <v>55.856682783369585</v>
      </c>
      <c r="I16" s="69">
        <f t="shared" si="1"/>
        <v>55.856682783369585</v>
      </c>
      <c r="K16" s="142"/>
    </row>
    <row r="17" spans="1:11" ht="12.75">
      <c r="A17" s="62">
        <f t="shared" si="2"/>
        <v>1909</v>
      </c>
      <c r="B17" s="113">
        <v>18.0070213714</v>
      </c>
      <c r="D17" s="113">
        <v>0.77</v>
      </c>
      <c r="E17" s="113">
        <v>23.38574204077922</v>
      </c>
      <c r="F17" s="65">
        <v>42.96612</v>
      </c>
      <c r="G17" s="77">
        <v>42.96612</v>
      </c>
      <c r="H17" s="79">
        <f t="shared" si="0"/>
        <v>54.42833106824452</v>
      </c>
      <c r="I17" s="69">
        <f t="shared" si="1"/>
        <v>54.42833106824452</v>
      </c>
      <c r="K17" s="142"/>
    </row>
    <row r="18" spans="1:11" ht="12.75">
      <c r="A18" s="62">
        <f t="shared" si="2"/>
        <v>1910</v>
      </c>
      <c r="B18" s="113">
        <v>18.531529531</v>
      </c>
      <c r="D18" s="113">
        <v>0.78</v>
      </c>
      <c r="E18" s="113">
        <v>23.758371193589742</v>
      </c>
      <c r="F18" s="65">
        <v>42.21996</v>
      </c>
      <c r="G18" s="77">
        <v>42.21996</v>
      </c>
      <c r="H18" s="79">
        <f t="shared" si="0"/>
        <v>56.27284155074932</v>
      </c>
      <c r="I18" s="69">
        <f t="shared" si="1"/>
        <v>56.27284155074932</v>
      </c>
      <c r="K18" s="142"/>
    </row>
    <row r="19" spans="1:11" ht="12.75">
      <c r="A19" s="62">
        <f t="shared" si="2"/>
        <v>1911</v>
      </c>
      <c r="B19" s="113">
        <v>19.686832723666665</v>
      </c>
      <c r="D19" s="113">
        <v>0.79</v>
      </c>
      <c r="E19" s="113">
        <v>24.920041422362868</v>
      </c>
      <c r="F19" s="65">
        <v>46.08995</v>
      </c>
      <c r="G19" s="77">
        <v>46.08995</v>
      </c>
      <c r="H19" s="79">
        <f t="shared" si="0"/>
        <v>54.06827610436302</v>
      </c>
      <c r="I19" s="69">
        <f t="shared" si="1"/>
        <v>54.06827610436302</v>
      </c>
      <c r="K19" s="142"/>
    </row>
    <row r="20" spans="1:11" ht="12.75">
      <c r="A20" s="62">
        <f t="shared" si="2"/>
        <v>1912</v>
      </c>
      <c r="B20" s="113">
        <v>20.84213591633333</v>
      </c>
      <c r="D20" s="113">
        <v>0.8</v>
      </c>
      <c r="E20" s="113">
        <v>26.05266989541666</v>
      </c>
      <c r="F20" s="65">
        <v>51.175173</v>
      </c>
      <c r="G20" s="77">
        <v>51.175173</v>
      </c>
      <c r="H20" s="79">
        <f t="shared" si="0"/>
        <v>50.90880668916675</v>
      </c>
      <c r="I20" s="69">
        <f t="shared" si="1"/>
        <v>50.90880668916675</v>
      </c>
      <c r="K20" s="142"/>
    </row>
    <row r="21" spans="1:11" ht="12.75">
      <c r="A21" s="62">
        <f t="shared" si="2"/>
        <v>1913</v>
      </c>
      <c r="B21" s="113">
        <v>21.997439109</v>
      </c>
      <c r="C21" s="66">
        <v>27.4</v>
      </c>
      <c r="D21" s="113">
        <v>0.8</v>
      </c>
      <c r="E21" s="113">
        <v>27.496798886249998</v>
      </c>
      <c r="F21" s="75">
        <v>50.828269958496094</v>
      </c>
      <c r="G21" s="78">
        <v>50.828269958496094</v>
      </c>
      <c r="H21" s="79">
        <f t="shared" si="0"/>
        <v>54.09745188790127</v>
      </c>
      <c r="I21" s="69">
        <f t="shared" si="1"/>
        <v>54.09745188790127</v>
      </c>
      <c r="K21" s="142"/>
    </row>
    <row r="22" spans="1:11" ht="12.75">
      <c r="A22" s="62">
        <v>1920</v>
      </c>
      <c r="B22" s="113">
        <v>23.45950102</v>
      </c>
      <c r="C22" s="62"/>
      <c r="D22" s="113">
        <v>0.8</v>
      </c>
      <c r="E22" s="113">
        <v>29.324376275</v>
      </c>
      <c r="F22" s="62">
        <v>159.5</v>
      </c>
      <c r="G22" s="67">
        <v>159.5</v>
      </c>
      <c r="H22" s="79">
        <f t="shared" si="0"/>
        <v>18.385188887147336</v>
      </c>
      <c r="I22" s="69">
        <f t="shared" si="1"/>
        <v>18.385188887147336</v>
      </c>
      <c r="K22" s="142"/>
    </row>
    <row r="23" spans="1:11" ht="12.75">
      <c r="A23" s="62">
        <f>A22+1</f>
        <v>1921</v>
      </c>
      <c r="B23" s="113">
        <v>24.166748461</v>
      </c>
      <c r="C23" s="62"/>
      <c r="D23" s="113">
        <v>0.805</v>
      </c>
      <c r="E23" s="113">
        <v>30.020805541614905</v>
      </c>
      <c r="F23" s="62">
        <v>128.6</v>
      </c>
      <c r="G23" s="67">
        <v>128.6</v>
      </c>
      <c r="H23" s="79">
        <f t="shared" si="0"/>
        <v>23.344327792857626</v>
      </c>
      <c r="I23" s="69">
        <f t="shared" si="1"/>
        <v>23.344327792857626</v>
      </c>
      <c r="K23" s="142"/>
    </row>
    <row r="24" spans="1:11" ht="12.75">
      <c r="A24" s="62">
        <f aca="true" t="shared" si="3" ref="A24:A39">A23+1</f>
        <v>1922</v>
      </c>
      <c r="B24" s="113">
        <v>32.076254791</v>
      </c>
      <c r="C24" s="62"/>
      <c r="D24" s="113">
        <v>0.81</v>
      </c>
      <c r="E24" s="113">
        <v>39.60031455679012</v>
      </c>
      <c r="F24" s="62">
        <v>159.9</v>
      </c>
      <c r="G24" s="67">
        <v>159.9</v>
      </c>
      <c r="H24" s="79">
        <f t="shared" si="0"/>
        <v>24.765675144959424</v>
      </c>
      <c r="I24" s="69">
        <f t="shared" si="1"/>
        <v>24.765675144959424</v>
      </c>
      <c r="K24" s="142"/>
    </row>
    <row r="25" spans="1:11" ht="12.75">
      <c r="A25" s="62">
        <f t="shared" si="3"/>
        <v>1923</v>
      </c>
      <c r="B25" s="113">
        <v>46.90839444</v>
      </c>
      <c r="C25" s="62"/>
      <c r="D25" s="113">
        <v>0.815</v>
      </c>
      <c r="E25" s="113">
        <v>57.55631219631903</v>
      </c>
      <c r="F25" s="62">
        <v>189.8</v>
      </c>
      <c r="G25" s="67">
        <v>189.8</v>
      </c>
      <c r="H25" s="79">
        <f t="shared" si="0"/>
        <v>30.324716647164923</v>
      </c>
      <c r="I25" s="69">
        <f t="shared" si="1"/>
        <v>30.324716647164923</v>
      </c>
      <c r="K25" s="142"/>
    </row>
    <row r="26" spans="1:11" ht="12.75">
      <c r="A26" s="62">
        <f t="shared" si="3"/>
        <v>1924</v>
      </c>
      <c r="B26" s="113">
        <v>50.796523279</v>
      </c>
      <c r="C26" s="62"/>
      <c r="D26" s="113">
        <v>0.82</v>
      </c>
      <c r="E26" s="113">
        <v>61.94697960853659</v>
      </c>
      <c r="F26" s="62">
        <v>241.8</v>
      </c>
      <c r="G26" s="67">
        <v>241.8</v>
      </c>
      <c r="H26" s="79">
        <f t="shared" si="0"/>
        <v>25.619098266557728</v>
      </c>
      <c r="I26" s="69">
        <f t="shared" si="1"/>
        <v>25.619098266557728</v>
      </c>
      <c r="K26" s="142"/>
    </row>
    <row r="27" spans="1:11" ht="12.75">
      <c r="A27" s="62">
        <f t="shared" si="3"/>
        <v>1925</v>
      </c>
      <c r="B27" s="113">
        <v>60.84278956</v>
      </c>
      <c r="C27" s="62"/>
      <c r="D27" s="113">
        <v>0.825</v>
      </c>
      <c r="E27" s="113">
        <v>73.74883583030304</v>
      </c>
      <c r="F27" s="62">
        <v>265.8</v>
      </c>
      <c r="G27" s="67">
        <v>265.8</v>
      </c>
      <c r="H27" s="79">
        <f t="shared" si="0"/>
        <v>27.745987897028986</v>
      </c>
      <c r="I27" s="69">
        <f t="shared" si="1"/>
        <v>27.745987897028986</v>
      </c>
      <c r="K27" s="142"/>
    </row>
    <row r="28" spans="1:11" ht="12.75">
      <c r="A28" s="62">
        <f t="shared" si="3"/>
        <v>1926</v>
      </c>
      <c r="B28" s="131">
        <v>72.489081911</v>
      </c>
      <c r="C28" s="62"/>
      <c r="D28" s="113">
        <v>0.83</v>
      </c>
      <c r="E28" s="131">
        <v>87.33624326626506</v>
      </c>
      <c r="F28" s="62">
        <v>330.6</v>
      </c>
      <c r="G28" s="67">
        <v>330.6</v>
      </c>
      <c r="H28" s="79">
        <f t="shared" si="0"/>
        <v>26.41749645077588</v>
      </c>
      <c r="I28" s="69">
        <f t="shared" si="1"/>
        <v>26.41749645077588</v>
      </c>
      <c r="K28" s="142"/>
    </row>
    <row r="29" spans="1:11" ht="12.75">
      <c r="A29" s="62">
        <f t="shared" si="3"/>
        <v>1927</v>
      </c>
      <c r="B29" s="131">
        <v>99.448068202</v>
      </c>
      <c r="C29" s="62"/>
      <c r="D29" s="113">
        <v>0.84</v>
      </c>
      <c r="E29" s="131">
        <v>118.39055738333334</v>
      </c>
      <c r="F29" s="62">
        <v>342.5</v>
      </c>
      <c r="G29" s="67">
        <v>342.5</v>
      </c>
      <c r="H29" s="79">
        <f t="shared" si="0"/>
        <v>34.5665860973236</v>
      </c>
      <c r="I29" s="69">
        <f t="shared" si="1"/>
        <v>34.5665860973236</v>
      </c>
      <c r="K29" s="142"/>
    </row>
    <row r="30" spans="1:11" ht="12.75">
      <c r="A30" s="62">
        <f t="shared" si="3"/>
        <v>1928</v>
      </c>
      <c r="B30" s="131">
        <v>145.546</v>
      </c>
      <c r="C30" s="62"/>
      <c r="D30" s="113">
        <v>0.84</v>
      </c>
      <c r="E30" s="131">
        <v>173.26904761904763</v>
      </c>
      <c r="F30" s="62">
        <v>356.1</v>
      </c>
      <c r="G30" s="67">
        <v>356.1</v>
      </c>
      <c r="H30" s="79">
        <f t="shared" si="0"/>
        <v>48.65741297923269</v>
      </c>
      <c r="I30" s="69">
        <f t="shared" si="1"/>
        <v>48.65741297923269</v>
      </c>
      <c r="K30" s="142"/>
    </row>
    <row r="31" spans="1:11" ht="12.75">
      <c r="A31" s="62">
        <f t="shared" si="3"/>
        <v>1929</v>
      </c>
      <c r="B31" s="131">
        <v>160.207</v>
      </c>
      <c r="C31" s="62">
        <v>190.3</v>
      </c>
      <c r="D31" s="113">
        <v>0.84</v>
      </c>
      <c r="E31" s="131">
        <v>190.72261904761905</v>
      </c>
      <c r="F31" s="62">
        <v>400.2</v>
      </c>
      <c r="G31" s="67">
        <v>400.2</v>
      </c>
      <c r="H31" s="79">
        <f t="shared" si="0"/>
        <v>47.6568263487304</v>
      </c>
      <c r="I31" s="69">
        <f t="shared" si="1"/>
        <v>47.6568263487304</v>
      </c>
      <c r="K31" s="142"/>
    </row>
    <row r="32" spans="1:11" ht="12.75">
      <c r="A32" s="62">
        <f t="shared" si="3"/>
        <v>1930</v>
      </c>
      <c r="B32" s="131">
        <v>117.61</v>
      </c>
      <c r="C32" s="62"/>
      <c r="D32" s="113">
        <v>0.84</v>
      </c>
      <c r="E32" s="131">
        <v>140.01190476190476</v>
      </c>
      <c r="F32" s="62">
        <v>392.2</v>
      </c>
      <c r="G32" s="67">
        <v>392.2</v>
      </c>
      <c r="H32" s="79">
        <f t="shared" si="0"/>
        <v>35.69910881231636</v>
      </c>
      <c r="I32" s="69">
        <f t="shared" si="1"/>
        <v>35.69910881231636</v>
      </c>
      <c r="K32" s="142"/>
    </row>
    <row r="33" spans="1:11" ht="12.75">
      <c r="A33" s="62">
        <f>A32+1</f>
        <v>1931</v>
      </c>
      <c r="B33" s="131">
        <v>74.853449393</v>
      </c>
      <c r="C33" s="62"/>
      <c r="D33" s="113">
        <v>0.84</v>
      </c>
      <c r="E33" s="131">
        <v>89.11124927738096</v>
      </c>
      <c r="F33" s="62">
        <v>365.6</v>
      </c>
      <c r="G33" s="67">
        <v>365.6</v>
      </c>
      <c r="H33" s="79">
        <f t="shared" si="0"/>
        <v>24.37397409118735</v>
      </c>
      <c r="I33" s="69">
        <f t="shared" si="1"/>
        <v>24.37397409118735</v>
      </c>
      <c r="K33" s="142"/>
    </row>
    <row r="34" spans="1:11" ht="12.75">
      <c r="A34" s="62">
        <f t="shared" si="3"/>
        <v>1932</v>
      </c>
      <c r="B34" s="131">
        <v>91.878803573</v>
      </c>
      <c r="C34" s="62"/>
      <c r="D34" s="113">
        <v>0.84</v>
      </c>
      <c r="E34" s="131">
        <v>109.37952806309524</v>
      </c>
      <c r="F34" s="62">
        <v>316.5</v>
      </c>
      <c r="G34" s="67">
        <v>316.5</v>
      </c>
      <c r="H34" s="79">
        <f t="shared" si="0"/>
        <v>34.5590925949748</v>
      </c>
      <c r="I34" s="69">
        <f t="shared" si="1"/>
        <v>34.5590925949748</v>
      </c>
      <c r="K34" s="142"/>
    </row>
    <row r="35" spans="1:11" ht="12.75">
      <c r="A35" s="62">
        <f t="shared" si="3"/>
        <v>1933</v>
      </c>
      <c r="B35" s="131">
        <v>89.399726322</v>
      </c>
      <c r="C35" s="62"/>
      <c r="D35" s="113">
        <v>0.84</v>
      </c>
      <c r="E35" s="131">
        <v>106.42824562142859</v>
      </c>
      <c r="F35" s="62">
        <v>312.8</v>
      </c>
      <c r="G35" s="67">
        <v>312.8</v>
      </c>
      <c r="H35" s="79">
        <f t="shared" si="0"/>
        <v>34.02437519866643</v>
      </c>
      <c r="I35" s="69">
        <f t="shared" si="1"/>
        <v>34.02437519866643</v>
      </c>
      <c r="K35" s="142"/>
    </row>
    <row r="36" spans="1:11" ht="12.75">
      <c r="A36" s="62">
        <f t="shared" si="3"/>
        <v>1934</v>
      </c>
      <c r="B36" s="131">
        <v>73.655346845</v>
      </c>
      <c r="C36" s="62"/>
      <c r="D36" s="113">
        <v>0.84</v>
      </c>
      <c r="E36" s="131">
        <v>87.6849367202381</v>
      </c>
      <c r="F36" s="62">
        <v>297.3</v>
      </c>
      <c r="G36" s="67">
        <v>297.3</v>
      </c>
      <c r="H36" s="79">
        <f t="shared" si="0"/>
        <v>29.49375604447968</v>
      </c>
      <c r="I36" s="69">
        <f t="shared" si="1"/>
        <v>29.49375604447968</v>
      </c>
      <c r="K36" s="142"/>
    </row>
    <row r="37" spans="1:11" ht="12.75">
      <c r="A37" s="62">
        <f t="shared" si="3"/>
        <v>1935</v>
      </c>
      <c r="B37" s="131">
        <v>77.64137176</v>
      </c>
      <c r="C37" s="62"/>
      <c r="D37" s="113">
        <v>0.84</v>
      </c>
      <c r="E37" s="131">
        <v>92.43020447619048</v>
      </c>
      <c r="F37" s="62">
        <v>280.1</v>
      </c>
      <c r="G37" s="67">
        <v>280.1</v>
      </c>
      <c r="H37" s="79">
        <f t="shared" si="0"/>
        <v>32.99900195508407</v>
      </c>
      <c r="I37" s="69">
        <f t="shared" si="1"/>
        <v>32.99900195508407</v>
      </c>
      <c r="K37" s="142"/>
    </row>
    <row r="38" spans="1:11" ht="12.75">
      <c r="A38" s="62">
        <f>A37+1</f>
        <v>1936</v>
      </c>
      <c r="B38" s="131">
        <v>86.0155131</v>
      </c>
      <c r="C38" s="62"/>
      <c r="D38" s="113">
        <v>0.84</v>
      </c>
      <c r="E38" s="131">
        <v>102.39942035714287</v>
      </c>
      <c r="F38" s="62">
        <v>281.4</v>
      </c>
      <c r="G38" s="67">
        <v>281.4</v>
      </c>
      <c r="H38" s="79">
        <f t="shared" si="0"/>
        <v>36.389275180221354</v>
      </c>
      <c r="I38" s="69">
        <f t="shared" si="1"/>
        <v>36.389275180221354</v>
      </c>
      <c r="K38" s="142"/>
    </row>
    <row r="39" spans="1:11" ht="12.75">
      <c r="A39" s="62">
        <f t="shared" si="3"/>
        <v>1937</v>
      </c>
      <c r="B39" s="131">
        <v>83.96694341</v>
      </c>
      <c r="C39" s="62"/>
      <c r="D39" s="113">
        <v>0.84</v>
      </c>
      <c r="E39" s="131">
        <v>99.96064691666668</v>
      </c>
      <c r="F39" s="62">
        <v>349.3</v>
      </c>
      <c r="G39" s="67">
        <v>349.3</v>
      </c>
      <c r="H39" s="79">
        <f t="shared" si="0"/>
        <v>28.61741967267869</v>
      </c>
      <c r="I39" s="69">
        <f t="shared" si="1"/>
        <v>28.61741967267869</v>
      </c>
      <c r="K39" s="142"/>
    </row>
    <row r="40" spans="1:11" ht="12.75">
      <c r="A40" s="62">
        <f>A39+1</f>
        <v>1938</v>
      </c>
      <c r="B40" s="131">
        <v>95.931496262</v>
      </c>
      <c r="C40" s="62">
        <v>114.5</v>
      </c>
      <c r="D40" s="113">
        <v>0.84</v>
      </c>
      <c r="E40" s="131">
        <v>114.20416221666666</v>
      </c>
      <c r="F40" s="62">
        <v>395.8</v>
      </c>
      <c r="G40" s="67">
        <v>395.8</v>
      </c>
      <c r="H40" s="79">
        <f t="shared" si="0"/>
        <v>28.8540076343271</v>
      </c>
      <c r="I40" s="69">
        <f t="shared" si="1"/>
        <v>28.8540076343271</v>
      </c>
      <c r="K40" s="142"/>
    </row>
    <row r="41" spans="1:11" ht="12.75">
      <c r="A41" s="62">
        <v>1945</v>
      </c>
      <c r="B41" s="131">
        <v>405.482</v>
      </c>
      <c r="C41" s="62">
        <v>425</v>
      </c>
      <c r="D41" s="113">
        <v>0.95</v>
      </c>
      <c r="E41" s="131">
        <v>426.8231578947369</v>
      </c>
      <c r="F41" s="62">
        <v>1102.3</v>
      </c>
      <c r="G41" s="67">
        <v>1102.3</v>
      </c>
      <c r="H41" s="79">
        <f t="shared" si="0"/>
        <v>38.72114287351328</v>
      </c>
      <c r="I41" s="69">
        <f t="shared" si="1"/>
        <v>38.72114287351328</v>
      </c>
      <c r="K41" s="142"/>
    </row>
    <row r="42" spans="1:11" ht="12.75">
      <c r="A42" s="62">
        <f>A41+1</f>
        <v>1946</v>
      </c>
      <c r="B42" s="131">
        <v>703.518</v>
      </c>
      <c r="C42" s="62"/>
      <c r="D42" s="113">
        <v>0.95</v>
      </c>
      <c r="E42" s="131">
        <v>740.5452631578949</v>
      </c>
      <c r="F42" s="62">
        <v>2437.5</v>
      </c>
      <c r="G42" s="67">
        <v>2437.5</v>
      </c>
      <c r="H42" s="79">
        <f t="shared" si="0"/>
        <v>30.38134412955466</v>
      </c>
      <c r="I42" s="69">
        <f t="shared" si="1"/>
        <v>30.38134412955466</v>
      </c>
      <c r="K42" s="142"/>
    </row>
    <row r="43" spans="1:11" ht="12.75">
      <c r="A43" s="62">
        <f aca="true" t="shared" si="4" ref="A43:A98">A42+1</f>
        <v>1947</v>
      </c>
      <c r="B43" s="131">
        <v>738.439</v>
      </c>
      <c r="C43" s="62"/>
      <c r="D43" s="113">
        <v>0.95</v>
      </c>
      <c r="E43" s="131">
        <v>777.3042105263158</v>
      </c>
      <c r="F43" s="62">
        <v>3635.4</v>
      </c>
      <c r="G43" s="67">
        <v>3635.4</v>
      </c>
      <c r="H43" s="79">
        <f t="shared" si="0"/>
        <v>21.381531895425972</v>
      </c>
      <c r="I43" s="69">
        <f t="shared" si="1"/>
        <v>21.381531895425972</v>
      </c>
      <c r="K43" s="142"/>
    </row>
    <row r="44" spans="1:11" ht="12.75">
      <c r="A44" s="62">
        <f t="shared" si="4"/>
        <v>1948</v>
      </c>
      <c r="B44" s="131">
        <v>911.415</v>
      </c>
      <c r="C44" s="62"/>
      <c r="D44" s="113">
        <v>0.95</v>
      </c>
      <c r="E44" s="131">
        <v>959.3842105263158</v>
      </c>
      <c r="F44" s="62">
        <v>6556.1</v>
      </c>
      <c r="G44" s="67">
        <v>6556.1</v>
      </c>
      <c r="H44" s="79">
        <f t="shared" si="0"/>
        <v>14.633459076681499</v>
      </c>
      <c r="I44" s="69">
        <f t="shared" si="1"/>
        <v>14.633459076681499</v>
      </c>
      <c r="K44" s="142"/>
    </row>
    <row r="45" spans="1:11" ht="12.75">
      <c r="A45" s="62">
        <f t="shared" si="4"/>
        <v>1949</v>
      </c>
      <c r="B45" s="131">
        <v>829.7</v>
      </c>
      <c r="C45" s="62"/>
      <c r="D45" s="113">
        <v>0.95</v>
      </c>
      <c r="E45" s="131">
        <v>873.3684210526317</v>
      </c>
      <c r="F45" s="62">
        <v>8100.6</v>
      </c>
      <c r="G45" s="77">
        <v>8491.8</v>
      </c>
      <c r="H45" s="79">
        <f t="shared" si="0"/>
        <v>10.78152755416428</v>
      </c>
      <c r="I45" s="69">
        <f t="shared" si="1"/>
        <v>10.284844450559737</v>
      </c>
      <c r="K45" s="142"/>
    </row>
    <row r="46" spans="1:11" ht="12.75">
      <c r="A46" s="62">
        <f t="shared" si="4"/>
        <v>1950</v>
      </c>
      <c r="B46" s="131">
        <v>711.7</v>
      </c>
      <c r="C46" s="62"/>
      <c r="D46" s="113">
        <v>0.95</v>
      </c>
      <c r="E46" s="131">
        <v>749.1578947368422</v>
      </c>
      <c r="F46" s="62">
        <v>7708.3</v>
      </c>
      <c r="G46" s="77">
        <v>9956.8</v>
      </c>
      <c r="H46" s="79">
        <f t="shared" si="0"/>
        <v>9.718847148357513</v>
      </c>
      <c r="I46" s="69">
        <f t="shared" si="1"/>
        <v>7.52408298586737</v>
      </c>
      <c r="K46" s="142"/>
    </row>
    <row r="47" spans="1:11" ht="12.75">
      <c r="A47" s="62">
        <f t="shared" si="4"/>
        <v>1951</v>
      </c>
      <c r="B47" s="131">
        <v>1091.9</v>
      </c>
      <c r="C47" s="62"/>
      <c r="D47" s="113">
        <v>0.95</v>
      </c>
      <c r="E47" s="132">
        <v>1149.3684210526317</v>
      </c>
      <c r="F47" s="62">
        <v>9017.4</v>
      </c>
      <c r="G47" s="77">
        <v>12525.1</v>
      </c>
      <c r="H47" s="79">
        <f t="shared" si="0"/>
        <v>12.746117739621528</v>
      </c>
      <c r="I47" s="69">
        <f t="shared" si="1"/>
        <v>9.176520914424888</v>
      </c>
      <c r="K47" s="142"/>
    </row>
    <row r="48" spans="1:11" ht="12.75">
      <c r="A48" s="62">
        <f t="shared" si="4"/>
        <v>1952</v>
      </c>
      <c r="B48" s="131">
        <v>1245</v>
      </c>
      <c r="C48" s="62"/>
      <c r="D48" s="113">
        <v>0.95</v>
      </c>
      <c r="E48" s="132">
        <v>1310.5263157894738</v>
      </c>
      <c r="F48" s="62">
        <v>11338</v>
      </c>
      <c r="G48" s="77">
        <v>14605.5</v>
      </c>
      <c r="H48" s="79">
        <f t="shared" si="0"/>
        <v>11.558708024250079</v>
      </c>
      <c r="I48" s="69">
        <f t="shared" si="1"/>
        <v>8.972827467662688</v>
      </c>
      <c r="K48" s="142"/>
    </row>
    <row r="49" spans="1:11" ht="12.75">
      <c r="A49" s="62">
        <f t="shared" si="4"/>
        <v>1953</v>
      </c>
      <c r="B49" s="131">
        <v>1525.4</v>
      </c>
      <c r="C49" s="62"/>
      <c r="D49" s="113">
        <v>0.95</v>
      </c>
      <c r="E49" s="132">
        <v>1605.684210526316</v>
      </c>
      <c r="F49" s="62">
        <v>13195.7</v>
      </c>
      <c r="G49" s="77">
        <v>15103</v>
      </c>
      <c r="H49" s="79">
        <f t="shared" si="0"/>
        <v>12.168238217952181</v>
      </c>
      <c r="I49" s="69">
        <f t="shared" si="1"/>
        <v>10.631558038312363</v>
      </c>
      <c r="K49" s="142"/>
    </row>
    <row r="50" spans="1:11" ht="12.75">
      <c r="A50" s="62">
        <f t="shared" si="4"/>
        <v>1954</v>
      </c>
      <c r="B50" s="131">
        <v>2689.4</v>
      </c>
      <c r="C50" s="62"/>
      <c r="D50" s="113">
        <v>0.95</v>
      </c>
      <c r="E50" s="132">
        <v>2830.947368421053</v>
      </c>
      <c r="F50" s="62">
        <v>13601.3</v>
      </c>
      <c r="G50" s="77">
        <v>15995</v>
      </c>
      <c r="H50" s="79">
        <f t="shared" si="0"/>
        <v>20.813799919280164</v>
      </c>
      <c r="I50" s="69">
        <f t="shared" si="1"/>
        <v>17.69895197512381</v>
      </c>
      <c r="K50" s="142"/>
    </row>
    <row r="51" spans="1:11" ht="12.75">
      <c r="A51" s="62">
        <f t="shared" si="4"/>
        <v>1955</v>
      </c>
      <c r="B51" s="131">
        <v>3021.2</v>
      </c>
      <c r="C51" s="62"/>
      <c r="D51" s="113">
        <v>0.95</v>
      </c>
      <c r="E51" s="132">
        <v>3180.2105263157896</v>
      </c>
      <c r="F51" s="62">
        <v>14375.8</v>
      </c>
      <c r="G51" s="77">
        <v>17139.4</v>
      </c>
      <c r="H51" s="79">
        <f t="shared" si="0"/>
        <v>22.121972525464948</v>
      </c>
      <c r="I51" s="69">
        <f t="shared" si="1"/>
        <v>18.554969989123244</v>
      </c>
      <c r="K51" s="142"/>
    </row>
    <row r="52" spans="1:11" ht="12.75">
      <c r="A52" s="62">
        <f t="shared" si="4"/>
        <v>1956</v>
      </c>
      <c r="B52" s="131">
        <v>3415.2</v>
      </c>
      <c r="C52" s="62"/>
      <c r="D52" s="113">
        <v>0.95</v>
      </c>
      <c r="E52" s="132">
        <v>3594.9473684210525</v>
      </c>
      <c r="F52" s="62">
        <v>15448.1</v>
      </c>
      <c r="G52" s="77">
        <v>18880.2</v>
      </c>
      <c r="H52" s="79">
        <f t="shared" si="0"/>
        <v>23.27112957853103</v>
      </c>
      <c r="I52" s="69">
        <f t="shared" si="1"/>
        <v>19.04083308662542</v>
      </c>
      <c r="K52" s="142"/>
    </row>
    <row r="53" spans="1:11" ht="12.75">
      <c r="A53" s="62">
        <f t="shared" si="4"/>
        <v>1957</v>
      </c>
      <c r="B53" s="113">
        <v>4647.4</v>
      </c>
      <c r="C53" s="62"/>
      <c r="D53" s="113">
        <v>0.95</v>
      </c>
      <c r="E53" s="126">
        <v>4892</v>
      </c>
      <c r="F53" s="62">
        <v>16922.4</v>
      </c>
      <c r="G53" s="77">
        <v>21271.7</v>
      </c>
      <c r="H53" s="79">
        <f t="shared" si="0"/>
        <v>28.908429064435303</v>
      </c>
      <c r="I53" s="69">
        <f t="shared" si="1"/>
        <v>22.997691768876017</v>
      </c>
      <c r="K53" s="142"/>
    </row>
    <row r="54" spans="1:11" ht="12.75">
      <c r="A54" s="62">
        <f t="shared" si="4"/>
        <v>1958</v>
      </c>
      <c r="B54" s="113">
        <v>5049.7</v>
      </c>
      <c r="C54" s="62"/>
      <c r="D54" s="113">
        <v>0.95</v>
      </c>
      <c r="E54" s="126">
        <v>5315.473684210527</v>
      </c>
      <c r="F54" s="62">
        <v>19086.6</v>
      </c>
      <c r="G54" s="77">
        <v>24567.9</v>
      </c>
      <c r="H54" s="79">
        <f t="shared" si="0"/>
        <v>27.84924336555765</v>
      </c>
      <c r="I54" s="69">
        <f t="shared" si="1"/>
        <v>21.63584874657796</v>
      </c>
      <c r="K54" s="142"/>
    </row>
    <row r="55" spans="1:11" ht="12.75">
      <c r="A55" s="62">
        <f t="shared" si="4"/>
        <v>1959</v>
      </c>
      <c r="B55" s="113">
        <v>7929.9</v>
      </c>
      <c r="C55" s="62"/>
      <c r="D55" s="113">
        <v>0.95</v>
      </c>
      <c r="E55" s="126">
        <v>8347.263157894737</v>
      </c>
      <c r="F55" s="62">
        <v>22050.2</v>
      </c>
      <c r="G55" s="77">
        <v>26722.8</v>
      </c>
      <c r="H55" s="79">
        <f t="shared" si="0"/>
        <v>37.8557253806983</v>
      </c>
      <c r="I55" s="69">
        <f t="shared" si="1"/>
        <v>31.23648404319434</v>
      </c>
      <c r="K55" s="142"/>
    </row>
    <row r="56" spans="1:11" ht="12.75">
      <c r="A56" s="62">
        <f t="shared" si="4"/>
        <v>1960</v>
      </c>
      <c r="B56" s="113">
        <v>86.2</v>
      </c>
      <c r="C56" s="62"/>
      <c r="D56" s="113">
        <v>0.95</v>
      </c>
      <c r="E56" s="126">
        <v>90.73684210526316</v>
      </c>
      <c r="F56" s="62">
        <v>266.5</v>
      </c>
      <c r="G56" s="77">
        <v>296.506</v>
      </c>
      <c r="H56" s="79">
        <f t="shared" si="0"/>
        <v>34.04759553668411</v>
      </c>
      <c r="I56" s="69">
        <f t="shared" si="1"/>
        <v>30.60202562688889</v>
      </c>
      <c r="K56" s="142"/>
    </row>
    <row r="57" spans="1:11" ht="12.75">
      <c r="A57" s="62">
        <f t="shared" si="4"/>
        <v>1961</v>
      </c>
      <c r="B57" s="113">
        <v>107.1</v>
      </c>
      <c r="C57" s="62"/>
      <c r="D57" s="113">
        <v>0.955</v>
      </c>
      <c r="E57" s="126">
        <v>112.14659685863874</v>
      </c>
      <c r="F57" s="62">
        <v>290.1</v>
      </c>
      <c r="G57" s="77">
        <v>323.459</v>
      </c>
      <c r="H57" s="79">
        <f t="shared" si="0"/>
        <v>38.65790998229532</v>
      </c>
      <c r="I57" s="69">
        <f t="shared" si="1"/>
        <v>34.671039253394945</v>
      </c>
      <c r="K57" s="142"/>
    </row>
    <row r="58" spans="1:11" ht="12.75">
      <c r="A58" s="62">
        <f t="shared" si="4"/>
        <v>1962</v>
      </c>
      <c r="B58" s="113">
        <v>112.9</v>
      </c>
      <c r="C58" s="62"/>
      <c r="D58" s="113">
        <v>0.96</v>
      </c>
      <c r="E58" s="126">
        <v>117.60416666666667</v>
      </c>
      <c r="F58" s="62">
        <v>323.2</v>
      </c>
      <c r="G58" s="77">
        <v>361.164</v>
      </c>
      <c r="H58" s="79">
        <f t="shared" si="0"/>
        <v>36.38742780528053</v>
      </c>
      <c r="I58" s="69">
        <f t="shared" si="1"/>
        <v>32.56253853281797</v>
      </c>
      <c r="K58" s="142"/>
    </row>
    <row r="59" spans="1:11" ht="12.75">
      <c r="A59" s="62">
        <f t="shared" si="4"/>
        <v>1963</v>
      </c>
      <c r="B59" s="113">
        <v>102.5</v>
      </c>
      <c r="C59" s="62"/>
      <c r="D59" s="113">
        <v>0.965</v>
      </c>
      <c r="E59" s="126">
        <v>106.21761658031089</v>
      </c>
      <c r="F59" s="62">
        <v>361.6</v>
      </c>
      <c r="G59" s="77">
        <v>404.881</v>
      </c>
      <c r="H59" s="79">
        <f t="shared" si="0"/>
        <v>29.374340868448805</v>
      </c>
      <c r="I59" s="69">
        <f t="shared" si="1"/>
        <v>26.23428033923817</v>
      </c>
      <c r="K59" s="142"/>
    </row>
    <row r="60" spans="1:11" ht="12.75">
      <c r="A60" s="62">
        <f t="shared" si="4"/>
        <v>1964</v>
      </c>
      <c r="B60" s="113">
        <v>98.8</v>
      </c>
      <c r="C60" s="62">
        <v>102.394663</v>
      </c>
      <c r="D60" s="70"/>
      <c r="E60" s="126">
        <v>102.394663</v>
      </c>
      <c r="F60" s="62">
        <v>401.8</v>
      </c>
      <c r="G60" s="77">
        <v>449.157</v>
      </c>
      <c r="H60" s="79">
        <f t="shared" si="0"/>
        <v>25.483987804878044</v>
      </c>
      <c r="I60" s="69">
        <f t="shared" si="1"/>
        <v>22.797076078075147</v>
      </c>
      <c r="K60" s="142"/>
    </row>
    <row r="61" spans="1:11" ht="12.75">
      <c r="A61" s="62">
        <f t="shared" si="4"/>
        <v>1965</v>
      </c>
      <c r="B61" s="113">
        <v>93.3</v>
      </c>
      <c r="C61" s="62">
        <v>96.656069</v>
      </c>
      <c r="D61" s="70"/>
      <c r="E61" s="126">
        <v>96.656069</v>
      </c>
      <c r="F61" s="62">
        <v>433.2</v>
      </c>
      <c r="G61" s="77">
        <v>483.488</v>
      </c>
      <c r="H61" s="79">
        <f t="shared" si="0"/>
        <v>22.312111957525392</v>
      </c>
      <c r="I61" s="69">
        <f t="shared" si="1"/>
        <v>19.99141012806936</v>
      </c>
      <c r="K61" s="142"/>
    </row>
    <row r="62" spans="1:11" ht="12.75">
      <c r="A62" s="62">
        <f t="shared" si="4"/>
        <v>1966</v>
      </c>
      <c r="B62" s="113">
        <v>86.4</v>
      </c>
      <c r="C62" s="62">
        <v>89.653796</v>
      </c>
      <c r="D62" s="70"/>
      <c r="E62" s="126">
        <v>89.653796</v>
      </c>
      <c r="F62" s="62">
        <v>469.7</v>
      </c>
      <c r="G62" s="77">
        <v>523.416</v>
      </c>
      <c r="H62" s="79">
        <f t="shared" si="0"/>
        <v>19.087459229295295</v>
      </c>
      <c r="I62" s="69">
        <f t="shared" si="1"/>
        <v>17.12859293563819</v>
      </c>
      <c r="K62" s="142"/>
    </row>
    <row r="63" spans="1:11" ht="12.75">
      <c r="A63" s="62">
        <f t="shared" si="4"/>
        <v>1967</v>
      </c>
      <c r="B63" s="139">
        <v>85.7</v>
      </c>
      <c r="C63" s="62">
        <v>89.604162</v>
      </c>
      <c r="D63" s="70"/>
      <c r="E63" s="126">
        <v>89.604162</v>
      </c>
      <c r="F63" s="62">
        <v>507.4</v>
      </c>
      <c r="G63" s="77">
        <v>565.389</v>
      </c>
      <c r="H63" s="79">
        <f t="shared" si="0"/>
        <v>17.659472211273158</v>
      </c>
      <c r="I63" s="69">
        <f t="shared" si="1"/>
        <v>15.84823227901498</v>
      </c>
      <c r="K63" s="142"/>
    </row>
    <row r="64" spans="1:11" ht="12.75">
      <c r="A64" s="62">
        <f t="shared" si="4"/>
        <v>1968</v>
      </c>
      <c r="B64" s="113">
        <v>96.1</v>
      </c>
      <c r="C64" s="62">
        <v>100.16260700000001</v>
      </c>
      <c r="D64" s="70"/>
      <c r="E64" s="126">
        <v>100.16260700000001</v>
      </c>
      <c r="F64" s="62">
        <v>547.4</v>
      </c>
      <c r="G64" s="77">
        <v>614.517</v>
      </c>
      <c r="H64" s="79">
        <f t="shared" si="0"/>
        <v>18.29788217025941</v>
      </c>
      <c r="I64" s="69">
        <f t="shared" si="1"/>
        <v>16.29940375937525</v>
      </c>
      <c r="K64" s="142"/>
    </row>
    <row r="65" spans="1:11" ht="12.75">
      <c r="A65" s="62">
        <f t="shared" si="4"/>
        <v>1969</v>
      </c>
      <c r="B65" s="113">
        <v>126.8</v>
      </c>
      <c r="C65" s="62">
        <v>130.839</v>
      </c>
      <c r="D65" s="70"/>
      <c r="E65" s="126">
        <v>130.839</v>
      </c>
      <c r="F65" s="62">
        <v>625.3</v>
      </c>
      <c r="G65" s="77">
        <v>700.689</v>
      </c>
      <c r="H65" s="79">
        <f t="shared" si="0"/>
        <v>20.92419638573485</v>
      </c>
      <c r="I65" s="69">
        <f t="shared" si="1"/>
        <v>18.67290623943005</v>
      </c>
      <c r="K65" s="142"/>
    </row>
    <row r="66" spans="1:11" ht="12.75">
      <c r="A66" s="62">
        <f t="shared" si="4"/>
        <v>1970</v>
      </c>
      <c r="B66" s="113">
        <v>127.5</v>
      </c>
      <c r="C66" s="62">
        <v>131.37</v>
      </c>
      <c r="D66" s="70"/>
      <c r="E66" s="126">
        <v>131.37</v>
      </c>
      <c r="F66" s="62">
        <v>697.9</v>
      </c>
      <c r="G66" s="77">
        <v>793.519</v>
      </c>
      <c r="H66" s="79">
        <f t="shared" si="0"/>
        <v>18.82361369823757</v>
      </c>
      <c r="I66" s="69">
        <f t="shared" si="1"/>
        <v>16.555369184606796</v>
      </c>
      <c r="K66" s="142"/>
    </row>
    <row r="67" spans="1:11" ht="12.75">
      <c r="A67" s="62">
        <f t="shared" si="4"/>
        <v>1971</v>
      </c>
      <c r="B67" s="113">
        <v>125.6</v>
      </c>
      <c r="C67" s="62">
        <v>129.061</v>
      </c>
      <c r="D67" s="70"/>
      <c r="E67" s="126">
        <v>129.061</v>
      </c>
      <c r="F67" s="62">
        <v>772.5</v>
      </c>
      <c r="G67" s="77">
        <v>884.186</v>
      </c>
      <c r="H67" s="79">
        <f t="shared" si="0"/>
        <v>16.706925566343042</v>
      </c>
      <c r="I67" s="69">
        <f t="shared" si="1"/>
        <v>14.596589405396601</v>
      </c>
      <c r="K67" s="142"/>
    </row>
    <row r="68" spans="1:11" ht="12.75">
      <c r="A68" s="62">
        <f t="shared" si="4"/>
        <v>1972</v>
      </c>
      <c r="B68" s="113">
        <v>156.5</v>
      </c>
      <c r="C68" s="62">
        <v>163.676</v>
      </c>
      <c r="D68" s="70"/>
      <c r="E68" s="126">
        <v>163.676</v>
      </c>
      <c r="F68" s="62">
        <v>862.7</v>
      </c>
      <c r="G68" s="77">
        <v>987.947</v>
      </c>
      <c r="H68" s="79">
        <f t="shared" si="0"/>
        <v>18.9725281094239</v>
      </c>
      <c r="I68" s="69">
        <f t="shared" si="1"/>
        <v>16.567285492035502</v>
      </c>
      <c r="K68" s="142"/>
    </row>
    <row r="69" spans="1:11" ht="12.75">
      <c r="A69" s="62">
        <f t="shared" si="4"/>
        <v>1973</v>
      </c>
      <c r="B69" s="113">
        <v>178.1</v>
      </c>
      <c r="C69" s="62">
        <v>167.828</v>
      </c>
      <c r="D69" s="70"/>
      <c r="E69" s="126">
        <v>167.828</v>
      </c>
      <c r="F69" s="62">
        <v>987</v>
      </c>
      <c r="G69" s="77">
        <v>1129.835</v>
      </c>
      <c r="H69" s="79">
        <f t="shared" si="0"/>
        <v>17.00385005065856</v>
      </c>
      <c r="I69" s="69">
        <f t="shared" si="1"/>
        <v>14.854204374975108</v>
      </c>
      <c r="K69" s="142"/>
    </row>
    <row r="70" spans="1:11" ht="12.75">
      <c r="A70" s="62">
        <f t="shared" si="4"/>
        <v>1974</v>
      </c>
      <c r="B70" s="113">
        <v>137.7</v>
      </c>
      <c r="C70" s="62">
        <v>122.453</v>
      </c>
      <c r="D70" s="70"/>
      <c r="E70" s="126">
        <v>122.453</v>
      </c>
      <c r="F70" s="62">
        <v>1129.8</v>
      </c>
      <c r="G70" s="77">
        <v>1302.978</v>
      </c>
      <c r="H70" s="79">
        <f t="shared" si="0"/>
        <v>10.838466985307136</v>
      </c>
      <c r="I70" s="69">
        <f t="shared" si="1"/>
        <v>9.397933042614687</v>
      </c>
      <c r="K70" s="142"/>
    </row>
    <row r="71" spans="1:11" ht="12.75">
      <c r="A71" s="62">
        <f t="shared" si="4"/>
        <v>1975</v>
      </c>
      <c r="B71" s="113">
        <v>133.1</v>
      </c>
      <c r="C71" s="62">
        <v>161.403</v>
      </c>
      <c r="D71" s="70"/>
      <c r="E71" s="126">
        <v>161.403</v>
      </c>
      <c r="F71" s="62">
        <v>1255.7</v>
      </c>
      <c r="G71" s="77">
        <v>1467.884</v>
      </c>
      <c r="H71" s="79">
        <f t="shared" si="0"/>
        <v>12.853627458787924</v>
      </c>
      <c r="I71" s="69">
        <f t="shared" si="1"/>
        <v>10.995623632385119</v>
      </c>
      <c r="K71" s="142"/>
    </row>
    <row r="72" spans="1:11" ht="12.75">
      <c r="A72" s="62">
        <f t="shared" si="4"/>
        <v>1976</v>
      </c>
      <c r="B72" s="113">
        <v>147.4</v>
      </c>
      <c r="C72" s="62">
        <v>139.166</v>
      </c>
      <c r="D72" s="70"/>
      <c r="E72" s="126">
        <v>139.166</v>
      </c>
      <c r="F72" s="62">
        <v>1448.9</v>
      </c>
      <c r="G72" s="77">
        <v>1700.553</v>
      </c>
      <c r="H72" s="79">
        <f t="shared" si="0"/>
        <v>9.604941679895092</v>
      </c>
      <c r="I72" s="69">
        <f t="shared" si="1"/>
        <v>8.183573225885931</v>
      </c>
      <c r="K72" s="142"/>
    </row>
    <row r="73" spans="1:11" ht="12.75">
      <c r="A73" s="62">
        <f t="shared" si="4"/>
        <v>1977</v>
      </c>
      <c r="B73" s="113">
        <v>127.3</v>
      </c>
      <c r="C73" s="62">
        <v>133.727</v>
      </c>
      <c r="D73" s="70"/>
      <c r="E73" s="126">
        <v>133.727</v>
      </c>
      <c r="F73" s="62">
        <v>1625.4</v>
      </c>
      <c r="G73" s="77">
        <v>1917.803</v>
      </c>
      <c r="H73" s="79">
        <f aca="true" t="shared" si="5" ref="H73:H98">(E73/F73)*100</f>
        <v>8.227328657561216</v>
      </c>
      <c r="I73" s="69">
        <f aca="true" t="shared" si="6" ref="I73:I98">(E73/G73)*100</f>
        <v>6.972926833465168</v>
      </c>
      <c r="K73" s="142"/>
    </row>
    <row r="74" spans="1:11" ht="12.75">
      <c r="A74" s="62">
        <f t="shared" si="4"/>
        <v>1978</v>
      </c>
      <c r="B74" s="113">
        <v>191.626</v>
      </c>
      <c r="C74" s="62">
        <v>195.947</v>
      </c>
      <c r="D74" s="70"/>
      <c r="E74" s="126">
        <v>195.947</v>
      </c>
      <c r="F74" s="62">
        <v>1843.3</v>
      </c>
      <c r="G74" s="77">
        <v>2182.588</v>
      </c>
      <c r="H74" s="79">
        <f t="shared" si="5"/>
        <v>10.63022839472685</v>
      </c>
      <c r="I74" s="69">
        <f t="shared" si="6"/>
        <v>8.977736521963834</v>
      </c>
      <c r="K74" s="142"/>
    </row>
    <row r="75" spans="1:11" ht="12.75">
      <c r="A75" s="62">
        <f t="shared" si="4"/>
        <v>1979</v>
      </c>
      <c r="B75" s="113">
        <v>226.694</v>
      </c>
      <c r="C75" s="62">
        <v>230.27</v>
      </c>
      <c r="D75" s="70"/>
      <c r="E75" s="126">
        <v>230.27</v>
      </c>
      <c r="F75" s="62">
        <v>2094.3</v>
      </c>
      <c r="G75" s="77">
        <v>2481.097</v>
      </c>
      <c r="H75" s="79">
        <f t="shared" si="5"/>
        <v>10.995081888936637</v>
      </c>
      <c r="I75" s="69">
        <f t="shared" si="6"/>
        <v>9.280975310517887</v>
      </c>
      <c r="K75" s="142"/>
    </row>
    <row r="76" spans="1:11" ht="12.75">
      <c r="A76" s="62">
        <f t="shared" si="4"/>
        <v>1980</v>
      </c>
      <c r="B76" s="113">
        <v>256.261</v>
      </c>
      <c r="C76" s="62">
        <v>257.532</v>
      </c>
      <c r="D76" s="70"/>
      <c r="E76" s="126">
        <v>257.532</v>
      </c>
      <c r="F76" s="62">
        <v>2360.1</v>
      </c>
      <c r="G76" s="77">
        <v>2808.295</v>
      </c>
      <c r="H76" s="79">
        <f t="shared" si="5"/>
        <v>10.911910512266429</v>
      </c>
      <c r="I76" s="69">
        <f t="shared" si="6"/>
        <v>9.170404106406199</v>
      </c>
      <c r="K76" s="142"/>
    </row>
    <row r="77" spans="1:11" ht="12.75">
      <c r="A77" s="62">
        <f t="shared" si="4"/>
        <v>1981</v>
      </c>
      <c r="B77" s="113">
        <v>224.66</v>
      </c>
      <c r="C77" s="62">
        <v>227.761</v>
      </c>
      <c r="D77" s="70"/>
      <c r="E77" s="126">
        <v>227.761</v>
      </c>
      <c r="F77" s="62">
        <v>2644.8</v>
      </c>
      <c r="G77" s="77">
        <v>3164.804</v>
      </c>
      <c r="H77" s="79">
        <f t="shared" si="5"/>
        <v>8.611653055051422</v>
      </c>
      <c r="I77" s="69">
        <f t="shared" si="6"/>
        <v>7.19668579791987</v>
      </c>
      <c r="K77" s="142"/>
    </row>
    <row r="78" spans="1:11" ht="12.75">
      <c r="A78" s="62">
        <f t="shared" si="4"/>
        <v>1982</v>
      </c>
      <c r="B78" s="113">
        <v>203.779</v>
      </c>
      <c r="C78" s="62">
        <v>206.959</v>
      </c>
      <c r="D78" s="70"/>
      <c r="E78" s="126">
        <v>206.959</v>
      </c>
      <c r="F78" s="62">
        <v>3012</v>
      </c>
      <c r="G78" s="77">
        <v>3626.021</v>
      </c>
      <c r="H78" s="79">
        <f t="shared" si="5"/>
        <v>6.871148738379815</v>
      </c>
      <c r="I78" s="69">
        <f t="shared" si="6"/>
        <v>5.707606216290529</v>
      </c>
      <c r="K78" s="142"/>
    </row>
    <row r="79" spans="1:11" ht="12.75">
      <c r="A79" s="62">
        <f>A78+1</f>
        <v>1983</v>
      </c>
      <c r="B79" s="113">
        <v>327.795</v>
      </c>
      <c r="C79" s="62">
        <v>338.792</v>
      </c>
      <c r="D79" s="70"/>
      <c r="E79" s="126">
        <v>338.792</v>
      </c>
      <c r="F79" s="62">
        <v>3321.5</v>
      </c>
      <c r="G79" s="77">
        <v>4006.498</v>
      </c>
      <c r="H79" s="79">
        <f t="shared" si="5"/>
        <v>10.199969893120578</v>
      </c>
      <c r="I79" s="69">
        <f t="shared" si="6"/>
        <v>8.456063125452701</v>
      </c>
      <c r="K79" s="142"/>
    </row>
    <row r="80" spans="1:11" ht="12.75">
      <c r="A80" s="62">
        <f t="shared" si="4"/>
        <v>1984</v>
      </c>
      <c r="B80" s="113">
        <v>413.852</v>
      </c>
      <c r="C80" s="62">
        <v>431.496</v>
      </c>
      <c r="D80" s="70"/>
      <c r="E80" s="126">
        <v>431.496</v>
      </c>
      <c r="F80" s="62">
        <v>3611.4</v>
      </c>
      <c r="G80" s="77">
        <v>4361.913</v>
      </c>
      <c r="H80" s="79">
        <f t="shared" si="5"/>
        <v>11.94816414686825</v>
      </c>
      <c r="I80" s="69">
        <f t="shared" si="6"/>
        <v>9.892356862688459</v>
      </c>
      <c r="K80" s="142"/>
    </row>
    <row r="81" spans="1:11" ht="12.75">
      <c r="A81" s="62">
        <f t="shared" si="4"/>
        <v>1985</v>
      </c>
      <c r="B81" s="113">
        <v>649.611</v>
      </c>
      <c r="C81" s="62">
        <v>675.308</v>
      </c>
      <c r="D81" s="70"/>
      <c r="E81" s="126">
        <v>675.308</v>
      </c>
      <c r="F81" s="62">
        <v>3904.6</v>
      </c>
      <c r="G81" s="77">
        <v>4700.143</v>
      </c>
      <c r="H81" s="79">
        <f t="shared" si="5"/>
        <v>17.29519028837781</v>
      </c>
      <c r="I81" s="69">
        <f t="shared" si="6"/>
        <v>14.367818170638639</v>
      </c>
      <c r="K81" s="142"/>
    </row>
    <row r="82" spans="1:11" ht="12.75">
      <c r="A82" s="62">
        <f t="shared" si="4"/>
        <v>1986</v>
      </c>
      <c r="B82" s="113">
        <v>1104.256</v>
      </c>
      <c r="C82" s="62">
        <v>1150.3</v>
      </c>
      <c r="D82" s="70"/>
      <c r="E82" s="126">
        <v>1150.3</v>
      </c>
      <c r="F82" s="62">
        <v>4224</v>
      </c>
      <c r="G82" s="77">
        <v>5069.296</v>
      </c>
      <c r="H82" s="79">
        <f t="shared" si="5"/>
        <v>27.232481060606062</v>
      </c>
      <c r="I82" s="69">
        <f t="shared" si="6"/>
        <v>22.69151377232657</v>
      </c>
      <c r="K82" s="142"/>
    </row>
    <row r="83" spans="1:11" ht="12.75">
      <c r="A83" s="62">
        <f t="shared" si="4"/>
        <v>1987</v>
      </c>
      <c r="B83" s="113">
        <v>929.231</v>
      </c>
      <c r="C83" s="62">
        <v>967.659</v>
      </c>
      <c r="D83" s="70"/>
      <c r="E83" s="126">
        <v>967.659</v>
      </c>
      <c r="F83" s="62">
        <v>4462.7</v>
      </c>
      <c r="G83" s="77">
        <v>5336.652</v>
      </c>
      <c r="H83" s="79">
        <f t="shared" si="5"/>
        <v>21.683263495193493</v>
      </c>
      <c r="I83" s="69">
        <f t="shared" si="6"/>
        <v>18.132323411757035</v>
      </c>
      <c r="K83" s="142"/>
    </row>
    <row r="84" spans="1:11" ht="12.75">
      <c r="A84" s="62">
        <f t="shared" si="4"/>
        <v>1988</v>
      </c>
      <c r="B84" s="113">
        <v>1483.74</v>
      </c>
      <c r="C84" s="62">
        <v>1537.062</v>
      </c>
      <c r="D84" s="70"/>
      <c r="E84" s="126">
        <v>1537.062</v>
      </c>
      <c r="F84" s="62">
        <v>4821.5</v>
      </c>
      <c r="G84" s="77">
        <v>5735.092</v>
      </c>
      <c r="H84" s="79">
        <f t="shared" si="5"/>
        <v>31.8793321580421</v>
      </c>
      <c r="I84" s="69">
        <f t="shared" si="6"/>
        <v>26.800999879339336</v>
      </c>
      <c r="K84" s="142"/>
    </row>
    <row r="85" spans="1:11" ht="12.75">
      <c r="A85" s="62">
        <f t="shared" si="4"/>
        <v>1989</v>
      </c>
      <c r="B85" s="113"/>
      <c r="C85" s="62">
        <v>2191.223</v>
      </c>
      <c r="D85" s="67"/>
      <c r="E85" s="126">
        <v>2191.223</v>
      </c>
      <c r="F85" s="62">
        <v>5198.3</v>
      </c>
      <c r="G85" s="77">
        <v>6159.68</v>
      </c>
      <c r="H85" s="79">
        <f t="shared" si="5"/>
        <v>42.15268453148144</v>
      </c>
      <c r="I85" s="69">
        <f t="shared" si="6"/>
        <v>35.573649929866484</v>
      </c>
      <c r="K85" s="142"/>
    </row>
    <row r="86" spans="1:11" ht="12.75">
      <c r="A86" s="62">
        <f t="shared" si="4"/>
        <v>1990</v>
      </c>
      <c r="B86" s="113"/>
      <c r="C86" s="143">
        <v>1737.571</v>
      </c>
      <c r="D86" s="71"/>
      <c r="E86" s="126">
        <v>1737.571</v>
      </c>
      <c r="F86" s="62">
        <v>5494</v>
      </c>
      <c r="G86" s="77">
        <v>6509.488</v>
      </c>
      <c r="H86" s="79">
        <f t="shared" si="5"/>
        <v>31.626701856570804</v>
      </c>
      <c r="I86" s="69">
        <f t="shared" si="6"/>
        <v>26.692898120405168</v>
      </c>
      <c r="K86" s="142"/>
    </row>
    <row r="87" spans="1:11" ht="12.75">
      <c r="A87" s="62">
        <f t="shared" si="4"/>
        <v>1991</v>
      </c>
      <c r="B87" s="113"/>
      <c r="C87" s="143">
        <v>1993.749</v>
      </c>
      <c r="D87" s="71"/>
      <c r="E87" s="126">
        <v>1993.749</v>
      </c>
      <c r="F87" s="62">
        <v>5699.4</v>
      </c>
      <c r="G87" s="77">
        <v>6776.431</v>
      </c>
      <c r="H87" s="79">
        <f t="shared" si="5"/>
        <v>34.981734919465204</v>
      </c>
      <c r="I87" s="69">
        <f t="shared" si="6"/>
        <v>29.42181511181919</v>
      </c>
      <c r="K87" s="142"/>
    </row>
    <row r="88" spans="1:11" ht="12.75">
      <c r="A88" s="62">
        <f t="shared" si="4"/>
        <v>1992</v>
      </c>
      <c r="B88" s="113"/>
      <c r="C88" s="143">
        <v>1931.584</v>
      </c>
      <c r="D88" s="71"/>
      <c r="E88" s="126">
        <v>1931.584</v>
      </c>
      <c r="F88" s="62">
        <v>5853.3</v>
      </c>
      <c r="G88" s="77">
        <v>6999.546</v>
      </c>
      <c r="H88" s="79">
        <f t="shared" si="5"/>
        <v>32.99991457810124</v>
      </c>
      <c r="I88" s="69">
        <f t="shared" si="6"/>
        <v>27.595846930643788</v>
      </c>
      <c r="K88" s="142"/>
    </row>
    <row r="89" spans="1:11" ht="12.75">
      <c r="A89" s="62">
        <f>A88+1</f>
        <v>1993</v>
      </c>
      <c r="B89" s="113"/>
      <c r="C89" s="143">
        <v>2689.363</v>
      </c>
      <c r="D89" s="71"/>
      <c r="E89" s="126">
        <v>2689.363</v>
      </c>
      <c r="F89" s="62">
        <v>5865.7</v>
      </c>
      <c r="G89" s="77">
        <v>7077.087</v>
      </c>
      <c r="H89" s="79">
        <f t="shared" si="5"/>
        <v>45.848969432463306</v>
      </c>
      <c r="I89" s="69">
        <f t="shared" si="6"/>
        <v>38.00098825971759</v>
      </c>
      <c r="K89" s="142"/>
    </row>
    <row r="90" spans="1:11" ht="12.75">
      <c r="A90" s="62">
        <f t="shared" si="4"/>
        <v>1994</v>
      </c>
      <c r="B90" s="113"/>
      <c r="C90" s="143">
        <v>2412.454</v>
      </c>
      <c r="D90" s="71"/>
      <c r="E90" s="126">
        <v>2412.454</v>
      </c>
      <c r="F90" s="62">
        <v>6128.2</v>
      </c>
      <c r="G90" s="77">
        <v>7389.654</v>
      </c>
      <c r="H90" s="79">
        <f t="shared" si="5"/>
        <v>39.366437126725636</v>
      </c>
      <c r="I90" s="69">
        <f t="shared" si="6"/>
        <v>32.64637288836528</v>
      </c>
      <c r="K90" s="142"/>
    </row>
    <row r="91" spans="1:11" ht="12.75">
      <c r="A91" s="62">
        <f t="shared" si="4"/>
        <v>1995</v>
      </c>
      <c r="B91" s="113"/>
      <c r="C91" s="143">
        <v>2445.199</v>
      </c>
      <c r="D91" s="71"/>
      <c r="E91" s="126">
        <v>2445.199</v>
      </c>
      <c r="F91" s="62">
        <v>6342.1</v>
      </c>
      <c r="G91" s="77">
        <v>7662.391</v>
      </c>
      <c r="H91" s="79">
        <f t="shared" si="5"/>
        <v>38.55503697513441</v>
      </c>
      <c r="I91" s="69">
        <f t="shared" si="6"/>
        <v>31.91169701467858</v>
      </c>
      <c r="K91" s="142"/>
    </row>
    <row r="92" spans="1:11" ht="12.75">
      <c r="A92" s="62">
        <f t="shared" si="4"/>
        <v>1996</v>
      </c>
      <c r="B92" s="113"/>
      <c r="C92" s="143">
        <v>3078.149</v>
      </c>
      <c r="D92" s="71"/>
      <c r="E92" s="126">
        <v>3078.149</v>
      </c>
      <c r="F92" s="62">
        <v>6494.7</v>
      </c>
      <c r="G92" s="77">
        <v>7871.731</v>
      </c>
      <c r="H92" s="79">
        <f t="shared" si="5"/>
        <v>47.39478343880395</v>
      </c>
      <c r="I92" s="69">
        <f t="shared" si="6"/>
        <v>39.103838787174</v>
      </c>
      <c r="K92" s="142"/>
    </row>
    <row r="93" spans="1:11" ht="12.75">
      <c r="A93" s="62">
        <f t="shared" si="4"/>
        <v>1997</v>
      </c>
      <c r="B93" s="113"/>
      <c r="C93" s="143">
        <v>4066.806</v>
      </c>
      <c r="D93" s="71"/>
      <c r="E93" s="126">
        <v>4066.806</v>
      </c>
      <c r="F93" s="62">
        <v>6724.5</v>
      </c>
      <c r="G93" s="77">
        <v>8137.085</v>
      </c>
      <c r="H93" s="79">
        <f t="shared" si="5"/>
        <v>60.47744813740798</v>
      </c>
      <c r="I93" s="69">
        <f t="shared" si="6"/>
        <v>49.97865943393734</v>
      </c>
      <c r="K93" s="142"/>
    </row>
    <row r="94" spans="1:11" ht="12.75">
      <c r="A94" s="62">
        <f t="shared" si="4"/>
        <v>1998</v>
      </c>
      <c r="B94" s="113"/>
      <c r="C94" s="143">
        <v>5538.627</v>
      </c>
      <c r="D94" s="71"/>
      <c r="E94" s="126">
        <v>5538.627</v>
      </c>
      <c r="F94" s="62">
        <v>7000.2</v>
      </c>
      <c r="G94" s="77">
        <v>8566.15</v>
      </c>
      <c r="H94" s="79">
        <f t="shared" si="5"/>
        <v>79.12098225764979</v>
      </c>
      <c r="I94" s="69">
        <f t="shared" si="6"/>
        <v>64.6571330177501</v>
      </c>
      <c r="K94" s="142"/>
    </row>
    <row r="95" spans="1:11" ht="12.75">
      <c r="A95" s="62">
        <f t="shared" si="4"/>
        <v>1999</v>
      </c>
      <c r="B95" s="113"/>
      <c r="C95" s="143">
        <v>9793.43801</v>
      </c>
      <c r="D95" s="71"/>
      <c r="E95" s="126">
        <v>9793.43801</v>
      </c>
      <c r="F95" s="79">
        <f>1067.17*1.032*6.55957</f>
        <v>7224.181959040801</v>
      </c>
      <c r="G95" s="67">
        <f>1355.1*6.55957</f>
        <v>8888.873307</v>
      </c>
      <c r="H95" s="79">
        <f t="shared" si="5"/>
        <v>135.56466414503677</v>
      </c>
      <c r="I95" s="69">
        <f t="shared" si="6"/>
        <v>110.17637074754631</v>
      </c>
      <c r="K95" s="142"/>
    </row>
    <row r="96" spans="1:11" ht="12.75">
      <c r="A96" s="62">
        <f t="shared" si="4"/>
        <v>2000</v>
      </c>
      <c r="B96" s="113"/>
      <c r="C96" s="143">
        <v>10108.29737</v>
      </c>
      <c r="D96" s="71"/>
      <c r="E96" s="126">
        <v>10108.29737</v>
      </c>
      <c r="F96" s="79">
        <f>F95*1.038</f>
        <v>7498.700873484352</v>
      </c>
      <c r="G96" s="67">
        <f>1416.9*6.55957</f>
        <v>9294.254733</v>
      </c>
      <c r="H96" s="79">
        <f t="shared" si="5"/>
        <v>134.8006480128213</v>
      </c>
      <c r="I96" s="69">
        <f t="shared" si="6"/>
        <v>108.75855741407298</v>
      </c>
      <c r="K96" s="142"/>
    </row>
    <row r="97" spans="1:11" ht="12.75">
      <c r="A97" s="62">
        <f t="shared" si="4"/>
        <v>2001</v>
      </c>
      <c r="B97" s="113"/>
      <c r="C97" s="62">
        <v>8652.07283</v>
      </c>
      <c r="D97" s="67"/>
      <c r="E97" s="126">
        <v>8652.07283</v>
      </c>
      <c r="F97" s="79">
        <f>F96*1.018</f>
        <v>7633.677489207071</v>
      </c>
      <c r="G97" s="67">
        <f>1463.7*6.55957</f>
        <v>9601.242609</v>
      </c>
      <c r="H97" s="79">
        <f t="shared" si="5"/>
        <v>113.34082219523675</v>
      </c>
      <c r="I97" s="69">
        <f t="shared" si="6"/>
        <v>90.11409441825509</v>
      </c>
      <c r="K97" s="142"/>
    </row>
    <row r="98" spans="1:11" ht="12.75">
      <c r="A98" s="63">
        <f t="shared" si="4"/>
        <v>2002</v>
      </c>
      <c r="B98" s="128"/>
      <c r="C98" s="63">
        <v>9012.84918</v>
      </c>
      <c r="D98" s="72"/>
      <c r="E98" s="127">
        <v>9012.84918</v>
      </c>
      <c r="F98" s="73">
        <f>F97*1.004</f>
        <v>7664.212199163899</v>
      </c>
      <c r="G98" s="73">
        <f>G97*1.004</f>
        <v>9639.647579436001</v>
      </c>
      <c r="H98" s="141">
        <f t="shared" si="5"/>
        <v>117.59655064069372</v>
      </c>
      <c r="I98" s="73">
        <f t="shared" si="6"/>
        <v>93.49770420266054</v>
      </c>
      <c r="K98" s="142"/>
    </row>
    <row r="100" spans="1:5" ht="12.75">
      <c r="A100" s="82" t="s">
        <v>90</v>
      </c>
      <c r="B100" s="74"/>
      <c r="C100" s="74"/>
      <c r="D100" s="74"/>
      <c r="E100" s="74"/>
    </row>
    <row r="101" spans="1:5" ht="12.75">
      <c r="A101" s="82" t="s">
        <v>287</v>
      </c>
      <c r="B101" s="74"/>
      <c r="C101" s="74"/>
      <c r="D101" s="74"/>
      <c r="E101" s="74"/>
    </row>
    <row r="102" spans="1:5" ht="12.75">
      <c r="A102" s="109" t="s">
        <v>288</v>
      </c>
      <c r="B102" s="74"/>
      <c r="C102" s="74"/>
      <c r="D102" s="74"/>
      <c r="E102" s="74"/>
    </row>
    <row r="103" spans="1:5" ht="12.75">
      <c r="A103" s="109" t="s">
        <v>194</v>
      </c>
      <c r="B103" s="74"/>
      <c r="C103" s="74"/>
      <c r="D103" s="74"/>
      <c r="E103" s="74"/>
    </row>
    <row r="104" spans="1:5" ht="12.75">
      <c r="A104" s="82" t="s">
        <v>138</v>
      </c>
      <c r="B104" s="74"/>
      <c r="C104" s="74"/>
      <c r="D104" s="74"/>
      <c r="E104" s="74"/>
    </row>
    <row r="105" spans="1:5" ht="12.75">
      <c r="A105" s="109" t="s">
        <v>181</v>
      </c>
      <c r="B105" s="74"/>
      <c r="C105" s="74"/>
      <c r="D105" s="74"/>
      <c r="E105" s="74"/>
    </row>
    <row r="106" spans="1:5" ht="12.75">
      <c r="A106" s="109" t="s">
        <v>193</v>
      </c>
      <c r="B106" s="74"/>
      <c r="C106" s="74"/>
      <c r="D106" s="74"/>
      <c r="E106" s="74"/>
    </row>
    <row r="107" ht="12.75">
      <c r="A107" s="82" t="s">
        <v>186</v>
      </c>
    </row>
    <row r="108" ht="12.75">
      <c r="A108" s="109" t="s">
        <v>182</v>
      </c>
    </row>
    <row r="109" spans="1:8" ht="12.75">
      <c r="A109" s="83" t="s">
        <v>91</v>
      </c>
      <c r="B109" s="74"/>
      <c r="C109" s="74"/>
      <c r="D109" s="74"/>
      <c r="E109" s="74"/>
      <c r="F109" s="74"/>
      <c r="G109" s="74"/>
      <c r="H109" s="74"/>
    </row>
    <row r="110" spans="1:8" ht="12.75">
      <c r="A110" s="83" t="s">
        <v>81</v>
      </c>
      <c r="B110" s="74"/>
      <c r="C110" s="74"/>
      <c r="D110" s="74"/>
      <c r="E110" s="74"/>
      <c r="F110" s="74"/>
      <c r="G110" s="74"/>
      <c r="H110" s="74"/>
    </row>
    <row r="111" spans="1:8" ht="12.75">
      <c r="A111" s="83" t="s">
        <v>184</v>
      </c>
      <c r="B111" s="74"/>
      <c r="C111" s="74"/>
      <c r="D111" s="74"/>
      <c r="E111" s="74"/>
      <c r="F111" s="74"/>
      <c r="G111" s="74"/>
      <c r="H111" s="74"/>
    </row>
    <row r="112" spans="1:8" ht="12.75">
      <c r="A112" s="83" t="s">
        <v>185</v>
      </c>
      <c r="B112" s="74"/>
      <c r="C112" s="74"/>
      <c r="D112" s="74"/>
      <c r="E112" s="74"/>
      <c r="F112" s="74"/>
      <c r="G112" s="74"/>
      <c r="H112" s="74"/>
    </row>
    <row r="113" spans="1:8" ht="12.75">
      <c r="A113" s="82" t="s">
        <v>192</v>
      </c>
      <c r="B113" s="74"/>
      <c r="C113" s="74"/>
      <c r="D113" s="74"/>
      <c r="E113" s="74"/>
      <c r="F113" s="74"/>
      <c r="G113" s="74"/>
      <c r="H113" s="74"/>
    </row>
    <row r="114" spans="1:8" ht="12.75">
      <c r="A114" s="83" t="s">
        <v>84</v>
      </c>
      <c r="B114" s="74"/>
      <c r="C114" s="74"/>
      <c r="D114" s="74"/>
      <c r="E114" s="74"/>
      <c r="F114" s="74"/>
      <c r="G114" s="74"/>
      <c r="H114" s="74"/>
    </row>
    <row r="115" spans="1:8" ht="12.75">
      <c r="A115" s="83" t="s">
        <v>85</v>
      </c>
      <c r="B115" s="74"/>
      <c r="C115" s="74"/>
      <c r="D115" s="74"/>
      <c r="E115" s="74"/>
      <c r="F115" s="74"/>
      <c r="G115" s="74"/>
      <c r="H115" s="74"/>
    </row>
    <row r="116" spans="1:8" ht="12.75">
      <c r="A116" s="82" t="s">
        <v>289</v>
      </c>
      <c r="B116" s="74"/>
      <c r="C116" s="74"/>
      <c r="D116" s="74"/>
      <c r="E116" s="74"/>
      <c r="F116" s="74"/>
      <c r="G116" s="74"/>
      <c r="H116" s="74"/>
    </row>
    <row r="117" spans="1:8" ht="12.75">
      <c r="A117" s="82" t="s">
        <v>189</v>
      </c>
      <c r="B117" s="74"/>
      <c r="C117" s="74"/>
      <c r="D117" s="74"/>
      <c r="E117" s="74"/>
      <c r="F117" s="74"/>
      <c r="G117" s="74"/>
      <c r="H117" s="74"/>
    </row>
    <row r="118" ht="12.75">
      <c r="A118" s="82" t="s">
        <v>190</v>
      </c>
    </row>
    <row r="119" ht="12.75">
      <c r="A119" s="82" t="s">
        <v>191</v>
      </c>
    </row>
  </sheetData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firstPageNumber="82" useFirstPageNumber="1" fitToHeight="2" fitToWidth="1" orientation="portrait" paperSize="9" scale="73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28">
      <selection activeCell="C49" sqref="C49"/>
    </sheetView>
  </sheetViews>
  <sheetFormatPr defaultColWidth="11.421875" defaultRowHeight="12.75"/>
  <cols>
    <col min="1" max="1" width="8.7109375" style="0" customWidth="1"/>
    <col min="2" max="2" width="16.140625" style="0" customWidth="1"/>
    <col min="3" max="3" width="14.00390625" style="0" customWidth="1"/>
    <col min="4" max="4" width="13.8515625" style="0" customWidth="1"/>
    <col min="6" max="6" width="12.00390625" style="0" bestFit="1" customWidth="1"/>
    <col min="7" max="7" width="13.8515625" style="0" customWidth="1"/>
    <col min="11" max="11" width="13.7109375" style="0" customWidth="1"/>
  </cols>
  <sheetData>
    <row r="2" ht="15.75">
      <c r="A2" s="147" t="s">
        <v>259</v>
      </c>
    </row>
    <row r="4" spans="1:6" ht="12.75">
      <c r="A4" s="32"/>
      <c r="B4" s="20" t="s">
        <v>2</v>
      </c>
      <c r="C4" s="38"/>
      <c r="D4" s="38"/>
      <c r="E4" s="38"/>
      <c r="F4" s="57"/>
    </row>
    <row r="5" spans="1:6" ht="12.75">
      <c r="A5" s="17"/>
      <c r="B5" s="53" t="s">
        <v>3</v>
      </c>
      <c r="C5" s="84" t="s">
        <v>4</v>
      </c>
      <c r="D5" s="55" t="s">
        <v>5</v>
      </c>
      <c r="E5" s="53" t="s">
        <v>6</v>
      </c>
      <c r="F5" s="56" t="s">
        <v>1</v>
      </c>
    </row>
    <row r="6" spans="1:7" ht="12.75">
      <c r="A6" s="84">
        <v>1964</v>
      </c>
      <c r="B6" s="152">
        <v>15609.965744705827</v>
      </c>
      <c r="C6" s="117"/>
      <c r="D6" s="145"/>
      <c r="E6" s="145"/>
      <c r="F6" s="163">
        <v>15609.965744705827</v>
      </c>
      <c r="G6" s="15"/>
    </row>
    <row r="7" spans="1:7" ht="12.75">
      <c r="A7" s="67">
        <v>1965</v>
      </c>
      <c r="B7" s="110">
        <v>14735.122729081328</v>
      </c>
      <c r="C7" s="168"/>
      <c r="D7" s="133"/>
      <c r="E7" s="133"/>
      <c r="F7" s="159">
        <v>14735.122729081328</v>
      </c>
      <c r="G7" s="15"/>
    </row>
    <row r="8" spans="1:7" ht="12.75">
      <c r="A8" s="67">
        <v>1966</v>
      </c>
      <c r="B8" s="110">
        <v>13667.633091803275</v>
      </c>
      <c r="C8" s="168"/>
      <c r="D8" s="133"/>
      <c r="E8" s="133"/>
      <c r="F8" s="159">
        <v>13667.633091803275</v>
      </c>
      <c r="G8" s="15"/>
    </row>
    <row r="9" spans="1:7" ht="12.75">
      <c r="A9" s="67">
        <v>1967</v>
      </c>
      <c r="B9" s="110">
        <v>13660.066437281712</v>
      </c>
      <c r="C9" s="168"/>
      <c r="D9" s="133"/>
      <c r="E9" s="133"/>
      <c r="F9" s="159">
        <v>13660.066437281712</v>
      </c>
      <c r="G9" s="15"/>
    </row>
    <row r="10" spans="1:7" ht="12.75">
      <c r="A10" s="67">
        <v>1968</v>
      </c>
      <c r="B10" s="110">
        <v>15269.691001086961</v>
      </c>
      <c r="C10" s="168"/>
      <c r="D10" s="133"/>
      <c r="E10" s="133"/>
      <c r="F10" s="159">
        <v>15269.691001086961</v>
      </c>
      <c r="G10" s="15"/>
    </row>
    <row r="11" spans="1:6" ht="12.75">
      <c r="A11" s="62">
        <v>1969</v>
      </c>
      <c r="B11" s="165">
        <v>19946</v>
      </c>
      <c r="C11" s="19"/>
      <c r="D11" s="15"/>
      <c r="E11" s="19"/>
      <c r="F11" s="19">
        <f>B11+C11+D11+E11</f>
        <v>19946</v>
      </c>
    </row>
    <row r="12" spans="1:6" ht="12.75">
      <c r="A12" s="62">
        <f>A11+1</f>
        <v>1970</v>
      </c>
      <c r="B12" s="165">
        <v>20027</v>
      </c>
      <c r="C12" s="19"/>
      <c r="D12" s="15"/>
      <c r="E12" s="19"/>
      <c r="F12" s="19">
        <f aca="true" t="shared" si="0" ref="F12:F40">B12+C12+D12+E12</f>
        <v>20027</v>
      </c>
    </row>
    <row r="13" spans="1:6" ht="12.75">
      <c r="A13" s="62">
        <f aca="true" t="shared" si="1" ref="A13:A43">A12+1</f>
        <v>1971</v>
      </c>
      <c r="B13" s="165">
        <v>19675</v>
      </c>
      <c r="C13" s="19"/>
      <c r="D13" s="15"/>
      <c r="E13" s="19"/>
      <c r="F13" s="19">
        <f t="shared" si="0"/>
        <v>19675</v>
      </c>
    </row>
    <row r="14" spans="1:6" ht="12.75">
      <c r="A14" s="62">
        <f t="shared" si="1"/>
        <v>1972</v>
      </c>
      <c r="B14" s="165">
        <v>24952</v>
      </c>
      <c r="C14" s="19"/>
      <c r="D14" s="15"/>
      <c r="E14" s="19"/>
      <c r="F14" s="19">
        <f t="shared" si="0"/>
        <v>24952</v>
      </c>
    </row>
    <row r="15" spans="1:6" ht="12.75">
      <c r="A15" s="62">
        <f t="shared" si="1"/>
        <v>1973</v>
      </c>
      <c r="B15" s="165">
        <v>25585</v>
      </c>
      <c r="C15" s="19"/>
      <c r="D15" s="15"/>
      <c r="E15" s="19"/>
      <c r="F15" s="19">
        <f t="shared" si="0"/>
        <v>25585</v>
      </c>
    </row>
    <row r="16" spans="1:6" ht="12.75">
      <c r="A16" s="62">
        <f t="shared" si="1"/>
        <v>1974</v>
      </c>
      <c r="B16" s="165">
        <v>18668</v>
      </c>
      <c r="C16" s="19"/>
      <c r="D16" s="15"/>
      <c r="E16" s="19"/>
      <c r="F16" s="19">
        <f t="shared" si="0"/>
        <v>18668</v>
      </c>
    </row>
    <row r="17" spans="1:6" ht="12.75">
      <c r="A17" s="62">
        <f t="shared" si="1"/>
        <v>1975</v>
      </c>
      <c r="B17" s="165">
        <v>24606</v>
      </c>
      <c r="C17" s="19"/>
      <c r="D17" s="15"/>
      <c r="E17" s="19"/>
      <c r="F17" s="19">
        <f t="shared" si="0"/>
        <v>24606</v>
      </c>
    </row>
    <row r="18" spans="1:6" ht="12.75">
      <c r="A18" s="62">
        <f t="shared" si="1"/>
        <v>1976</v>
      </c>
      <c r="B18" s="165">
        <v>21216</v>
      </c>
      <c r="C18" s="19"/>
      <c r="D18" s="15"/>
      <c r="E18" s="19"/>
      <c r="F18" s="19">
        <f t="shared" si="0"/>
        <v>21216</v>
      </c>
    </row>
    <row r="19" spans="1:6" ht="12.75">
      <c r="A19" s="62">
        <f t="shared" si="1"/>
        <v>1977</v>
      </c>
      <c r="B19" s="165">
        <v>20387</v>
      </c>
      <c r="C19" s="19"/>
      <c r="D19" s="15"/>
      <c r="E19" s="19"/>
      <c r="F19" s="19">
        <f t="shared" si="0"/>
        <v>20387</v>
      </c>
    </row>
    <row r="20" spans="1:6" ht="12.75">
      <c r="A20" s="62">
        <f t="shared" si="1"/>
        <v>1978</v>
      </c>
      <c r="B20" s="165">
        <v>29872</v>
      </c>
      <c r="C20" s="19"/>
      <c r="D20" s="15"/>
      <c r="E20" s="19"/>
      <c r="F20" s="19">
        <f t="shared" si="0"/>
        <v>29872</v>
      </c>
    </row>
    <row r="21" spans="1:6" ht="12.75">
      <c r="A21" s="62">
        <f t="shared" si="1"/>
        <v>1979</v>
      </c>
      <c r="B21" s="165">
        <v>35104</v>
      </c>
      <c r="C21" s="19"/>
      <c r="D21" s="15"/>
      <c r="E21" s="19"/>
      <c r="F21" s="19">
        <f t="shared" si="0"/>
        <v>35104</v>
      </c>
    </row>
    <row r="22" spans="1:6" ht="12.75">
      <c r="A22" s="62">
        <f t="shared" si="1"/>
        <v>1980</v>
      </c>
      <c r="B22" s="165">
        <v>39261</v>
      </c>
      <c r="C22" s="19"/>
      <c r="D22" s="15"/>
      <c r="E22" s="19"/>
      <c r="F22" s="19">
        <f t="shared" si="0"/>
        <v>39261</v>
      </c>
    </row>
    <row r="23" spans="1:6" ht="12.75">
      <c r="A23" s="62">
        <f t="shared" si="1"/>
        <v>1981</v>
      </c>
      <c r="B23" s="165">
        <v>34722</v>
      </c>
      <c r="C23" s="19"/>
      <c r="D23" s="15"/>
      <c r="E23" s="19"/>
      <c r="F23" s="19">
        <f t="shared" si="0"/>
        <v>34722</v>
      </c>
    </row>
    <row r="24" spans="1:6" ht="12.75">
      <c r="A24" s="62">
        <f t="shared" si="1"/>
        <v>1982</v>
      </c>
      <c r="B24" s="165">
        <v>31551</v>
      </c>
      <c r="C24" s="19"/>
      <c r="D24" s="15"/>
      <c r="E24" s="19"/>
      <c r="F24" s="19">
        <f t="shared" si="0"/>
        <v>31551</v>
      </c>
    </row>
    <row r="25" spans="1:6" ht="12.75">
      <c r="A25" s="62">
        <f t="shared" si="1"/>
        <v>1983</v>
      </c>
      <c r="B25" s="165">
        <v>49930</v>
      </c>
      <c r="C25" s="19">
        <v>1718</v>
      </c>
      <c r="D25" s="15"/>
      <c r="E25" s="19"/>
      <c r="F25" s="19">
        <f t="shared" si="0"/>
        <v>51648</v>
      </c>
    </row>
    <row r="26" spans="1:6" ht="12.75">
      <c r="A26" s="62">
        <f t="shared" si="1"/>
        <v>1984</v>
      </c>
      <c r="B26" s="165">
        <v>62287</v>
      </c>
      <c r="C26" s="19">
        <v>3494</v>
      </c>
      <c r="D26" s="15"/>
      <c r="E26" s="19"/>
      <c r="F26" s="19">
        <f t="shared" si="0"/>
        <v>65781</v>
      </c>
    </row>
    <row r="27" spans="1:6" ht="12.75">
      <c r="A27" s="62">
        <f t="shared" si="1"/>
        <v>1985</v>
      </c>
      <c r="B27" s="165">
        <v>94100</v>
      </c>
      <c r="C27" s="19">
        <v>8850</v>
      </c>
      <c r="D27" s="15"/>
      <c r="E27" s="19"/>
      <c r="F27" s="19">
        <f t="shared" si="0"/>
        <v>102950</v>
      </c>
    </row>
    <row r="28" spans="1:6" ht="12.75">
      <c r="A28" s="62">
        <f t="shared" si="1"/>
        <v>1986</v>
      </c>
      <c r="B28" s="165">
        <v>155523</v>
      </c>
      <c r="C28" s="19">
        <v>19839</v>
      </c>
      <c r="D28" s="15"/>
      <c r="E28" s="19"/>
      <c r="F28" s="19">
        <f t="shared" si="0"/>
        <v>175362</v>
      </c>
    </row>
    <row r="29" spans="1:6" ht="12.75">
      <c r="A29" s="62">
        <f t="shared" si="1"/>
        <v>1987</v>
      </c>
      <c r="B29" s="165">
        <v>130458</v>
      </c>
      <c r="C29" s="19">
        <v>17061</v>
      </c>
      <c r="D29" s="15"/>
      <c r="E29" s="19"/>
      <c r="F29" s="19">
        <f t="shared" si="0"/>
        <v>147519</v>
      </c>
    </row>
    <row r="30" spans="1:6" ht="12.75">
      <c r="A30" s="62">
        <f t="shared" si="1"/>
        <v>1988</v>
      </c>
      <c r="B30" s="165">
        <v>210855</v>
      </c>
      <c r="C30" s="19">
        <v>23468</v>
      </c>
      <c r="D30" s="15"/>
      <c r="E30" s="19"/>
      <c r="F30" s="19">
        <f t="shared" si="0"/>
        <v>234323</v>
      </c>
    </row>
    <row r="31" spans="1:6" ht="12.75">
      <c r="A31" s="62">
        <f t="shared" si="1"/>
        <v>1989</v>
      </c>
      <c r="B31" s="165">
        <v>305753</v>
      </c>
      <c r="C31" s="19">
        <v>28297</v>
      </c>
      <c r="D31" s="15"/>
      <c r="E31" s="19"/>
      <c r="F31" s="19">
        <f t="shared" si="0"/>
        <v>334050</v>
      </c>
    </row>
    <row r="32" spans="1:6" ht="12.75">
      <c r="A32" s="62">
        <f t="shared" si="1"/>
        <v>1990</v>
      </c>
      <c r="B32" s="165">
        <v>243712</v>
      </c>
      <c r="C32" s="19">
        <v>21179</v>
      </c>
      <c r="D32" s="15"/>
      <c r="E32" s="19"/>
      <c r="F32" s="19">
        <f t="shared" si="0"/>
        <v>264891</v>
      </c>
    </row>
    <row r="33" spans="1:6" ht="12.75">
      <c r="A33" s="62">
        <f t="shared" si="1"/>
        <v>1991</v>
      </c>
      <c r="B33" s="165">
        <v>283412</v>
      </c>
      <c r="C33" s="19">
        <v>20533</v>
      </c>
      <c r="D33" s="15"/>
      <c r="E33" s="19"/>
      <c r="F33" s="19">
        <f t="shared" si="0"/>
        <v>303945</v>
      </c>
    </row>
    <row r="34" spans="1:6" ht="12.75">
      <c r="A34" s="62">
        <f t="shared" si="1"/>
        <v>1992</v>
      </c>
      <c r="B34" s="165">
        <v>275729</v>
      </c>
      <c r="C34" s="19">
        <v>18739</v>
      </c>
      <c r="D34" s="15"/>
      <c r="E34" s="19"/>
      <c r="F34" s="19">
        <f t="shared" si="0"/>
        <v>294468</v>
      </c>
    </row>
    <row r="35" spans="1:6" ht="12.75">
      <c r="A35" s="62">
        <f t="shared" si="1"/>
        <v>1993</v>
      </c>
      <c r="B35" s="165">
        <v>386792</v>
      </c>
      <c r="C35" s="19">
        <v>23198</v>
      </c>
      <c r="D35" s="15"/>
      <c r="E35" s="19"/>
      <c r="F35" s="19">
        <f t="shared" si="0"/>
        <v>409990</v>
      </c>
    </row>
    <row r="36" spans="1:6" ht="12.75">
      <c r="A36" s="62">
        <f>A35+1</f>
        <v>1994</v>
      </c>
      <c r="B36" s="165">
        <v>344124</v>
      </c>
      <c r="C36" s="19">
        <v>23652</v>
      </c>
      <c r="D36" s="15"/>
      <c r="E36" s="19"/>
      <c r="F36" s="19">
        <f t="shared" si="0"/>
        <v>367776</v>
      </c>
    </row>
    <row r="37" spans="1:6" ht="12.75">
      <c r="A37" s="62">
        <f t="shared" si="1"/>
        <v>1995</v>
      </c>
      <c r="B37" s="165">
        <v>349813</v>
      </c>
      <c r="C37" s="19">
        <v>22955</v>
      </c>
      <c r="D37" s="15"/>
      <c r="E37" s="19"/>
      <c r="F37" s="19">
        <f t="shared" si="0"/>
        <v>372768</v>
      </c>
    </row>
    <row r="38" spans="1:6" ht="12.75">
      <c r="A38" s="62">
        <f t="shared" si="1"/>
        <v>1996</v>
      </c>
      <c r="B38" s="165">
        <v>437002</v>
      </c>
      <c r="C38" s="19">
        <v>31494</v>
      </c>
      <c r="D38" s="15">
        <v>765</v>
      </c>
      <c r="E38" s="19">
        <v>52</v>
      </c>
      <c r="F38" s="19">
        <f t="shared" si="0"/>
        <v>469313</v>
      </c>
    </row>
    <row r="39" spans="1:6" ht="12.75">
      <c r="A39" s="62">
        <f t="shared" si="1"/>
        <v>1997</v>
      </c>
      <c r="B39" s="165">
        <v>585103</v>
      </c>
      <c r="C39" s="19">
        <v>33369</v>
      </c>
      <c r="D39" s="15">
        <v>1508</v>
      </c>
      <c r="E39" s="19">
        <v>286</v>
      </c>
      <c r="F39" s="19">
        <f t="shared" si="0"/>
        <v>620266</v>
      </c>
    </row>
    <row r="40" spans="1:6" ht="12.75">
      <c r="A40" s="62">
        <f t="shared" si="1"/>
        <v>1998</v>
      </c>
      <c r="B40" s="165">
        <v>795953</v>
      </c>
      <c r="C40" s="19">
        <v>38758</v>
      </c>
      <c r="D40" s="15">
        <v>4201</v>
      </c>
      <c r="E40" s="19">
        <v>5446</v>
      </c>
      <c r="F40" s="19">
        <f t="shared" si="0"/>
        <v>844358</v>
      </c>
    </row>
    <row r="41" spans="1:7" ht="12.75">
      <c r="A41" s="62">
        <f t="shared" si="1"/>
        <v>1999</v>
      </c>
      <c r="B41" s="165">
        <v>1430442</v>
      </c>
      <c r="C41" s="19">
        <v>47827</v>
      </c>
      <c r="D41" s="15">
        <v>15226</v>
      </c>
      <c r="E41" s="19">
        <v>6000</v>
      </c>
      <c r="F41" s="19">
        <f>B41+C41+D41+E41</f>
        <v>1499495</v>
      </c>
      <c r="G41" s="64"/>
    </row>
    <row r="42" spans="1:12" ht="12.75">
      <c r="A42" s="62">
        <f t="shared" si="1"/>
        <v>2000</v>
      </c>
      <c r="B42" s="164" t="s">
        <v>244</v>
      </c>
      <c r="C42" s="164" t="s">
        <v>244</v>
      </c>
      <c r="D42" s="166" t="s">
        <v>244</v>
      </c>
      <c r="E42" s="168" t="s">
        <v>244</v>
      </c>
      <c r="F42" s="19">
        <v>1541000</v>
      </c>
      <c r="G42" s="64"/>
      <c r="H42" s="64"/>
      <c r="I42" s="64"/>
      <c r="J42" s="64"/>
      <c r="K42" s="64"/>
      <c r="L42" s="64"/>
    </row>
    <row r="43" spans="1:12" ht="12.75">
      <c r="A43" s="62">
        <f t="shared" si="1"/>
        <v>2001</v>
      </c>
      <c r="B43" s="165">
        <v>1258000</v>
      </c>
      <c r="C43" s="19">
        <v>46000</v>
      </c>
      <c r="D43" s="15">
        <v>15000</v>
      </c>
      <c r="E43" s="168" t="s">
        <v>244</v>
      </c>
      <c r="F43" s="19">
        <f>B43+C43+D43</f>
        <v>1319000</v>
      </c>
      <c r="G43" s="64"/>
      <c r="H43" s="64"/>
      <c r="I43" s="64"/>
      <c r="J43" s="64"/>
      <c r="K43" s="64"/>
      <c r="L43" s="64"/>
    </row>
    <row r="44" spans="1:12" ht="12.75">
      <c r="A44" s="63">
        <v>2002</v>
      </c>
      <c r="B44" s="167">
        <v>1312000</v>
      </c>
      <c r="C44" s="28">
        <v>49000</v>
      </c>
      <c r="D44" s="27">
        <v>13483</v>
      </c>
      <c r="E44" s="123" t="s">
        <v>244</v>
      </c>
      <c r="F44" s="28">
        <f>B44+C44+D44</f>
        <v>1374483</v>
      </c>
      <c r="G44" s="64"/>
      <c r="H44" s="64"/>
      <c r="I44" s="64"/>
      <c r="J44" s="64"/>
      <c r="K44" s="64"/>
      <c r="L44" s="64"/>
    </row>
    <row r="46" ht="12.75">
      <c r="A46" s="26" t="s">
        <v>260</v>
      </c>
    </row>
    <row r="47" ht="12.75">
      <c r="A47" s="14" t="s">
        <v>23</v>
      </c>
    </row>
    <row r="48" ht="12.75">
      <c r="A48" s="14" t="s">
        <v>245</v>
      </c>
    </row>
    <row r="50" spans="2:6" ht="12.75">
      <c r="B50" s="64"/>
      <c r="C50" s="64"/>
      <c r="D50" s="64"/>
      <c r="E50" s="64"/>
      <c r="F50" s="64"/>
    </row>
  </sheetData>
  <printOptions/>
  <pageMargins left="0.75" right="0.75" top="1" bottom="1" header="0.4921259845" footer="0.4921259845"/>
  <pageSetup firstPageNumber="92" useFirstPageNumber="1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workbookViewId="0" topLeftCell="A10">
      <selection activeCell="A33" sqref="A33:A34"/>
    </sheetView>
  </sheetViews>
  <sheetFormatPr defaultColWidth="11.421875" defaultRowHeight="12.75"/>
  <cols>
    <col min="1" max="1" width="7.421875" style="0" customWidth="1"/>
    <col min="2" max="2" width="12.140625" style="0" customWidth="1"/>
    <col min="3" max="3" width="14.57421875" style="0" bestFit="1" customWidth="1"/>
    <col min="4" max="4" width="15.57421875" style="0" bestFit="1" customWidth="1"/>
    <col min="5" max="5" width="13.140625" style="0" bestFit="1" customWidth="1"/>
    <col min="6" max="6" width="14.7109375" style="0" bestFit="1" customWidth="1"/>
    <col min="7" max="7" width="14.57421875" style="0" bestFit="1" customWidth="1"/>
    <col min="8" max="8" width="14.7109375" style="0" customWidth="1"/>
    <col min="9" max="9" width="16.8515625" style="0" bestFit="1" customWidth="1"/>
    <col min="10" max="10" width="16.57421875" style="0" bestFit="1" customWidth="1"/>
    <col min="11" max="11" width="15.57421875" style="0" bestFit="1" customWidth="1"/>
  </cols>
  <sheetData>
    <row r="2" ht="15.75">
      <c r="A2" s="147" t="s">
        <v>246</v>
      </c>
    </row>
    <row r="4" spans="1:10" ht="12.75">
      <c r="A4" s="158"/>
      <c r="B4" s="56" t="s">
        <v>104</v>
      </c>
      <c r="C4" s="56" t="s">
        <v>65</v>
      </c>
      <c r="D4" s="56" t="s">
        <v>64</v>
      </c>
      <c r="E4" s="56" t="s">
        <v>78</v>
      </c>
      <c r="F4" s="56" t="s">
        <v>105</v>
      </c>
      <c r="G4" s="56" t="s">
        <v>68</v>
      </c>
      <c r="H4" s="56" t="s">
        <v>106</v>
      </c>
      <c r="I4" s="56" t="s">
        <v>107</v>
      </c>
      <c r="J4" s="56" t="s">
        <v>14</v>
      </c>
    </row>
    <row r="5" spans="1:10" ht="12.75">
      <c r="A5" s="67">
        <v>1964</v>
      </c>
      <c r="B5" s="16">
        <v>367184</v>
      </c>
      <c r="C5" s="16">
        <v>535980</v>
      </c>
      <c r="D5" s="16">
        <v>1454932</v>
      </c>
      <c r="E5" s="16">
        <v>647898</v>
      </c>
      <c r="F5" s="16">
        <v>1027132</v>
      </c>
      <c r="G5" s="16">
        <v>181583</v>
      </c>
      <c r="H5" s="16">
        <v>123951</v>
      </c>
      <c r="I5" s="16">
        <v>98056003</v>
      </c>
      <c r="J5" s="16">
        <v>102394663</v>
      </c>
    </row>
    <row r="6" spans="1:10" ht="12.75">
      <c r="A6" s="67">
        <v>1965</v>
      </c>
      <c r="B6" s="16">
        <v>384992</v>
      </c>
      <c r="C6" s="16">
        <v>561753</v>
      </c>
      <c r="D6" s="16">
        <v>1436347</v>
      </c>
      <c r="E6" s="16">
        <v>565105</v>
      </c>
      <c r="F6" s="16">
        <v>959596</v>
      </c>
      <c r="G6" s="16">
        <v>170147</v>
      </c>
      <c r="H6" s="16">
        <v>121553</v>
      </c>
      <c r="I6" s="16">
        <v>92456576</v>
      </c>
      <c r="J6" s="16">
        <v>96656069</v>
      </c>
    </row>
    <row r="7" spans="1:10" ht="12.75">
      <c r="A7" s="67">
        <v>1966</v>
      </c>
      <c r="B7" s="16">
        <v>384223</v>
      </c>
      <c r="C7" s="16">
        <v>553797</v>
      </c>
      <c r="D7" s="16">
        <v>1440478</v>
      </c>
      <c r="E7" s="16">
        <v>505790</v>
      </c>
      <c r="F7" s="16">
        <v>918507</v>
      </c>
      <c r="G7" s="16">
        <v>169438</v>
      </c>
      <c r="H7" s="16">
        <v>112043</v>
      </c>
      <c r="I7" s="16">
        <v>85569520</v>
      </c>
      <c r="J7" s="16">
        <v>89653796</v>
      </c>
    </row>
    <row r="8" spans="1:10" ht="12.75">
      <c r="A8" s="67">
        <v>1967</v>
      </c>
      <c r="B8" s="16">
        <v>460149</v>
      </c>
      <c r="C8" s="16">
        <v>672504</v>
      </c>
      <c r="D8" s="16">
        <v>1405351</v>
      </c>
      <c r="E8" s="16">
        <v>657768</v>
      </c>
      <c r="F8" s="16">
        <v>969677</v>
      </c>
      <c r="G8" s="16">
        <v>244742</v>
      </c>
      <c r="H8" s="16"/>
      <c r="I8" s="16">
        <v>85193971</v>
      </c>
      <c r="J8" s="16">
        <v>89604162</v>
      </c>
    </row>
    <row r="9" spans="1:10" ht="12.75">
      <c r="A9" s="67">
        <v>1968</v>
      </c>
      <c r="B9" s="16">
        <v>470021</v>
      </c>
      <c r="C9" s="16">
        <v>697136</v>
      </c>
      <c r="D9" s="16">
        <v>1558178</v>
      </c>
      <c r="E9" s="16">
        <v>733323</v>
      </c>
      <c r="F9" s="16">
        <v>989685</v>
      </c>
      <c r="G9" s="16">
        <v>261867</v>
      </c>
      <c r="H9" s="16"/>
      <c r="I9" s="16">
        <v>95452397</v>
      </c>
      <c r="J9" s="16">
        <v>100162607</v>
      </c>
    </row>
    <row r="10" spans="1:10" ht="12.75">
      <c r="A10" s="67">
        <v>1969</v>
      </c>
      <c r="B10" s="16">
        <v>463003</v>
      </c>
      <c r="C10" s="16">
        <v>740925</v>
      </c>
      <c r="D10" s="16">
        <v>1526647</v>
      </c>
      <c r="E10" s="16">
        <v>741795</v>
      </c>
      <c r="F10" s="16">
        <v>993555</v>
      </c>
      <c r="G10" s="16">
        <v>285052</v>
      </c>
      <c r="H10" s="16"/>
      <c r="I10" s="16">
        <v>126065156</v>
      </c>
      <c r="J10" s="16">
        <v>130816133</v>
      </c>
    </row>
    <row r="11" spans="1:10" ht="12.75">
      <c r="A11" s="67">
        <v>1970</v>
      </c>
      <c r="B11" s="16">
        <v>353958</v>
      </c>
      <c r="C11" s="16">
        <v>767658</v>
      </c>
      <c r="D11" s="16">
        <v>1500904</v>
      </c>
      <c r="E11" s="16">
        <v>738703</v>
      </c>
      <c r="F11" s="16">
        <v>1002875</v>
      </c>
      <c r="G11" s="16">
        <v>264647</v>
      </c>
      <c r="H11" s="16"/>
      <c r="I11" s="16">
        <v>126716919</v>
      </c>
      <c r="J11" s="16">
        <v>131345664</v>
      </c>
    </row>
    <row r="12" spans="1:10" ht="12.75">
      <c r="A12" s="67">
        <v>1971</v>
      </c>
      <c r="B12" s="16">
        <v>414388</v>
      </c>
      <c r="C12" s="16">
        <v>885746</v>
      </c>
      <c r="D12" s="16">
        <v>1165667</v>
      </c>
      <c r="E12" s="16">
        <v>650295</v>
      </c>
      <c r="F12" s="16">
        <v>1088890</v>
      </c>
      <c r="G12" s="16">
        <v>245163</v>
      </c>
      <c r="H12" s="16"/>
      <c r="I12" s="16">
        <v>124589982</v>
      </c>
      <c r="J12" s="16">
        <v>129040131</v>
      </c>
    </row>
    <row r="13" spans="1:10" ht="12.75">
      <c r="A13" s="67">
        <v>1972</v>
      </c>
      <c r="B13" s="16">
        <v>539533</v>
      </c>
      <c r="C13" s="16">
        <v>1110878</v>
      </c>
      <c r="D13" s="16">
        <v>1423741</v>
      </c>
      <c r="E13" s="16">
        <v>638764</v>
      </c>
      <c r="F13" s="16">
        <v>1260512</v>
      </c>
      <c r="G13" s="16">
        <v>278981</v>
      </c>
      <c r="H13" s="16"/>
      <c r="I13" s="16">
        <v>158396992</v>
      </c>
      <c r="J13" s="16">
        <v>163649401</v>
      </c>
    </row>
    <row r="14" spans="1:10" ht="12.75">
      <c r="A14" s="67">
        <v>1973</v>
      </c>
      <c r="B14" s="16">
        <v>649531</v>
      </c>
      <c r="C14" s="16">
        <v>1085914</v>
      </c>
      <c r="D14" s="16">
        <v>1589136</v>
      </c>
      <c r="E14" s="16">
        <v>759059</v>
      </c>
      <c r="F14" s="16">
        <v>1396652</v>
      </c>
      <c r="G14" s="16">
        <v>318306</v>
      </c>
      <c r="H14" s="16"/>
      <c r="I14" s="16">
        <v>162002857</v>
      </c>
      <c r="J14" s="16">
        <v>167801455</v>
      </c>
    </row>
    <row r="15" spans="1:10" ht="12.75">
      <c r="A15" s="67">
        <v>1974</v>
      </c>
      <c r="B15" s="16">
        <v>521322</v>
      </c>
      <c r="C15" s="16">
        <v>931510</v>
      </c>
      <c r="D15" s="16">
        <v>1309152</v>
      </c>
      <c r="E15" s="16">
        <v>699938</v>
      </c>
      <c r="F15" s="16">
        <v>1105689</v>
      </c>
      <c r="G15" s="16">
        <v>288711</v>
      </c>
      <c r="H15" s="16"/>
      <c r="I15" s="16">
        <v>117576369</v>
      </c>
      <c r="J15" s="16">
        <v>122432691</v>
      </c>
    </row>
    <row r="16" spans="1:10" ht="12.75">
      <c r="A16" s="67">
        <v>1975</v>
      </c>
      <c r="B16" s="16">
        <v>631339</v>
      </c>
      <c r="C16" s="16">
        <v>1015927</v>
      </c>
      <c r="D16" s="16">
        <v>1448288</v>
      </c>
      <c r="E16" s="16">
        <v>692689</v>
      </c>
      <c r="F16" s="16">
        <v>1237147</v>
      </c>
      <c r="G16" s="16">
        <v>302752</v>
      </c>
      <c r="H16" s="16"/>
      <c r="I16" s="16">
        <v>156053794</v>
      </c>
      <c r="J16" s="16">
        <v>161381936</v>
      </c>
    </row>
    <row r="17" spans="1:10" ht="12.75">
      <c r="A17" s="67">
        <v>1976</v>
      </c>
      <c r="B17" s="16">
        <v>543739</v>
      </c>
      <c r="C17" s="16">
        <v>1151079</v>
      </c>
      <c r="D17" s="16">
        <v>1402596</v>
      </c>
      <c r="E17" s="16">
        <v>586581</v>
      </c>
      <c r="F17" s="16">
        <v>1196702</v>
      </c>
      <c r="G17" s="16">
        <v>266757</v>
      </c>
      <c r="H17" s="16"/>
      <c r="I17" s="16">
        <v>133994957</v>
      </c>
      <c r="J17" s="16">
        <v>139142411</v>
      </c>
    </row>
    <row r="18" spans="1:10" ht="12.75">
      <c r="A18" s="67">
        <v>1977</v>
      </c>
      <c r="B18" s="16">
        <v>410464</v>
      </c>
      <c r="C18" s="16">
        <v>1038750</v>
      </c>
      <c r="D18" s="16">
        <v>1377378</v>
      </c>
      <c r="E18" s="16">
        <v>596689</v>
      </c>
      <c r="F18" s="16">
        <v>963343</v>
      </c>
      <c r="G18" s="16">
        <v>321017</v>
      </c>
      <c r="H18" s="16"/>
      <c r="I18" s="16">
        <v>129019090</v>
      </c>
      <c r="J18" s="16">
        <v>133726731</v>
      </c>
    </row>
    <row r="19" spans="1:10" ht="12.75">
      <c r="A19" s="67">
        <v>1978</v>
      </c>
      <c r="B19" s="16">
        <v>595293</v>
      </c>
      <c r="C19" s="16">
        <v>1372608</v>
      </c>
      <c r="D19" s="16">
        <v>1827008</v>
      </c>
      <c r="E19" s="16">
        <v>576616</v>
      </c>
      <c r="F19" s="16">
        <v>1810547</v>
      </c>
      <c r="G19" s="16">
        <v>969339</v>
      </c>
      <c r="H19" s="16"/>
      <c r="I19" s="16">
        <v>188776861</v>
      </c>
      <c r="J19" s="16">
        <v>195928272</v>
      </c>
    </row>
    <row r="20" spans="1:10" ht="12.75">
      <c r="A20" s="67">
        <v>1979</v>
      </c>
      <c r="B20" s="16">
        <v>727271</v>
      </c>
      <c r="C20" s="16">
        <v>1915717</v>
      </c>
      <c r="D20" s="16">
        <v>2191634</v>
      </c>
      <c r="E20" s="16">
        <v>705363</v>
      </c>
      <c r="F20" s="16">
        <v>1923374</v>
      </c>
      <c r="G20" s="16">
        <v>609976</v>
      </c>
      <c r="H20" s="16"/>
      <c r="I20" s="16">
        <v>222121400</v>
      </c>
      <c r="J20" s="16">
        <v>230194735</v>
      </c>
    </row>
    <row r="21" spans="1:10" ht="12.75">
      <c r="A21" s="67">
        <v>1980</v>
      </c>
      <c r="B21" s="16">
        <v>809141</v>
      </c>
      <c r="C21" s="16">
        <v>1949482</v>
      </c>
      <c r="D21" s="16">
        <v>2961905</v>
      </c>
      <c r="E21" s="16">
        <v>796572</v>
      </c>
      <c r="F21" s="16">
        <v>2329177</v>
      </c>
      <c r="G21" s="16">
        <v>685729</v>
      </c>
      <c r="H21" s="16"/>
      <c r="I21" s="16">
        <v>247957117</v>
      </c>
      <c r="J21" s="16">
        <v>257489123</v>
      </c>
    </row>
    <row r="22" spans="1:10" ht="12.75">
      <c r="A22" s="67">
        <v>1981</v>
      </c>
      <c r="B22" s="16">
        <v>797132</v>
      </c>
      <c r="C22" s="16">
        <v>1631008</v>
      </c>
      <c r="D22" s="16">
        <v>2709402</v>
      </c>
      <c r="E22" s="16">
        <v>779592</v>
      </c>
      <c r="F22" s="16">
        <v>2004630</v>
      </c>
      <c r="G22" s="16">
        <v>637828</v>
      </c>
      <c r="H22" s="16"/>
      <c r="I22" s="16">
        <v>219156802</v>
      </c>
      <c r="J22" s="16">
        <v>227716394</v>
      </c>
    </row>
    <row r="23" spans="1:10" ht="12.75">
      <c r="A23" s="67">
        <v>1982</v>
      </c>
      <c r="B23" s="16">
        <v>900758</v>
      </c>
      <c r="C23" s="16">
        <v>1460506</v>
      </c>
      <c r="D23" s="16">
        <v>2286357</v>
      </c>
      <c r="E23" s="16">
        <v>955398</v>
      </c>
      <c r="F23" s="16">
        <v>1530475</v>
      </c>
      <c r="G23" s="16">
        <v>394296</v>
      </c>
      <c r="H23" s="16"/>
      <c r="I23" s="16">
        <v>199368813</v>
      </c>
      <c r="J23" s="16">
        <v>206896603</v>
      </c>
    </row>
    <row r="24" spans="1:10" ht="12.75">
      <c r="A24" s="67">
        <v>1983</v>
      </c>
      <c r="B24" s="157" t="s">
        <v>244</v>
      </c>
      <c r="C24" s="157" t="s">
        <v>244</v>
      </c>
      <c r="D24" s="157" t="s">
        <v>244</v>
      </c>
      <c r="E24" s="157" t="s">
        <v>244</v>
      </c>
      <c r="F24" s="157" t="s">
        <v>244</v>
      </c>
      <c r="G24" s="157" t="s">
        <v>244</v>
      </c>
      <c r="H24" s="159"/>
      <c r="I24" s="157" t="s">
        <v>244</v>
      </c>
      <c r="J24" s="161">
        <v>338792000</v>
      </c>
    </row>
    <row r="25" spans="1:10" ht="12.75">
      <c r="A25" s="67">
        <v>1984</v>
      </c>
      <c r="B25" s="16">
        <v>1264577</v>
      </c>
      <c r="C25" s="16">
        <v>2221474</v>
      </c>
      <c r="D25" s="16">
        <v>6401126</v>
      </c>
      <c r="E25" s="16">
        <v>1659116</v>
      </c>
      <c r="F25" s="16">
        <v>2522324</v>
      </c>
      <c r="G25" s="16">
        <v>673910</v>
      </c>
      <c r="H25" s="16"/>
      <c r="I25" s="16">
        <v>393834502</v>
      </c>
      <c r="J25" s="16">
        <v>408577029</v>
      </c>
    </row>
    <row r="26" spans="1:10" ht="12.75">
      <c r="A26" s="67">
        <v>1985</v>
      </c>
      <c r="B26" s="16">
        <v>1654659</v>
      </c>
      <c r="C26" s="16">
        <v>2435012</v>
      </c>
      <c r="D26" s="16">
        <v>8746635</v>
      </c>
      <c r="E26" s="16">
        <v>1763423</v>
      </c>
      <c r="F26" s="16">
        <v>3798183</v>
      </c>
      <c r="G26" s="16">
        <v>815478</v>
      </c>
      <c r="H26" s="16"/>
      <c r="I26" s="16">
        <v>598045053</v>
      </c>
      <c r="J26" s="16">
        <v>617258443</v>
      </c>
    </row>
    <row r="27" spans="1:10" ht="12.75">
      <c r="A27" s="67">
        <v>1986</v>
      </c>
      <c r="B27" s="16">
        <v>3282046</v>
      </c>
      <c r="C27" s="16">
        <v>3311206</v>
      </c>
      <c r="D27" s="16">
        <v>12458951</v>
      </c>
      <c r="E27" s="16">
        <v>2686269</v>
      </c>
      <c r="F27" s="16">
        <v>6809522</v>
      </c>
      <c r="G27" s="16">
        <v>1272532</v>
      </c>
      <c r="H27" s="16"/>
      <c r="I27" s="16">
        <v>990341302</v>
      </c>
      <c r="J27" s="16">
        <v>1020161828</v>
      </c>
    </row>
    <row r="28" spans="1:10" ht="12.75">
      <c r="A28" s="67">
        <v>1987</v>
      </c>
      <c r="B28" s="16">
        <v>2546567</v>
      </c>
      <c r="C28" s="16">
        <v>2693562</v>
      </c>
      <c r="D28" s="16">
        <v>9022995</v>
      </c>
      <c r="E28" s="16">
        <v>2774030</v>
      </c>
      <c r="F28" s="16">
        <v>6634569</v>
      </c>
      <c r="G28" s="16">
        <v>1288066</v>
      </c>
      <c r="H28" s="16"/>
      <c r="I28" s="16">
        <v>830788858</v>
      </c>
      <c r="J28" s="16">
        <v>855748647</v>
      </c>
    </row>
    <row r="29" spans="1:10" ht="12.75">
      <c r="A29" s="67">
        <v>1988</v>
      </c>
      <c r="B29" s="157" t="s">
        <v>244</v>
      </c>
      <c r="C29" s="157" t="s">
        <v>244</v>
      </c>
      <c r="D29" s="157" t="s">
        <v>244</v>
      </c>
      <c r="E29" s="157" t="s">
        <v>244</v>
      </c>
      <c r="F29" s="157" t="s">
        <v>244</v>
      </c>
      <c r="G29" s="157" t="s">
        <v>244</v>
      </c>
      <c r="H29" s="159"/>
      <c r="I29" s="157" t="s">
        <v>244</v>
      </c>
      <c r="J29" s="161">
        <v>1537062000</v>
      </c>
    </row>
    <row r="30" spans="1:10" ht="12.75">
      <c r="A30" s="67">
        <v>1989</v>
      </c>
      <c r="B30" s="157" t="s">
        <v>244</v>
      </c>
      <c r="C30" s="157" t="s">
        <v>244</v>
      </c>
      <c r="D30" s="157" t="s">
        <v>244</v>
      </c>
      <c r="E30" s="157" t="s">
        <v>244</v>
      </c>
      <c r="F30" s="157" t="s">
        <v>244</v>
      </c>
      <c r="G30" s="157" t="s">
        <v>244</v>
      </c>
      <c r="H30" s="159"/>
      <c r="I30" s="157" t="s">
        <v>244</v>
      </c>
      <c r="J30" s="161">
        <v>2191223000</v>
      </c>
    </row>
    <row r="31" spans="1:10" ht="12.75">
      <c r="A31" s="72">
        <v>1990</v>
      </c>
      <c r="B31" s="18">
        <v>2898463</v>
      </c>
      <c r="C31" s="18">
        <v>5605319</v>
      </c>
      <c r="D31" s="18">
        <v>10656358</v>
      </c>
      <c r="E31" s="18">
        <v>4987119</v>
      </c>
      <c r="F31" s="18">
        <v>11746134</v>
      </c>
      <c r="G31" s="18">
        <v>1543755</v>
      </c>
      <c r="H31" s="18"/>
      <c r="I31" s="18">
        <v>1561206909</v>
      </c>
      <c r="J31" s="18">
        <v>1598644057</v>
      </c>
    </row>
    <row r="33" ht="12.75">
      <c r="A33" s="26" t="s">
        <v>90</v>
      </c>
    </row>
    <row r="34" ht="12.75">
      <c r="A34" s="14" t="s">
        <v>247</v>
      </c>
    </row>
    <row r="36" ht="15.75">
      <c r="A36" s="147" t="s">
        <v>261</v>
      </c>
    </row>
    <row r="38" spans="1:10" ht="12.75">
      <c r="A38" s="170"/>
      <c r="B38" s="56" t="s">
        <v>104</v>
      </c>
      <c r="C38" s="56" t="s">
        <v>65</v>
      </c>
      <c r="D38" s="56" t="s">
        <v>64</v>
      </c>
      <c r="E38" s="56" t="s">
        <v>78</v>
      </c>
      <c r="F38" s="56" t="s">
        <v>105</v>
      </c>
      <c r="G38" s="56" t="s">
        <v>68</v>
      </c>
      <c r="H38" s="56" t="s">
        <v>107</v>
      </c>
      <c r="I38" s="56" t="s">
        <v>38</v>
      </c>
      <c r="J38" s="56" t="s">
        <v>14</v>
      </c>
    </row>
    <row r="39" spans="1:10" ht="12.75">
      <c r="A39" s="67">
        <v>1983</v>
      </c>
      <c r="B39" s="157" t="s">
        <v>244</v>
      </c>
      <c r="C39" s="157" t="s">
        <v>244</v>
      </c>
      <c r="D39" s="157" t="s">
        <v>244</v>
      </c>
      <c r="E39" s="157" t="s">
        <v>244</v>
      </c>
      <c r="F39" s="157" t="s">
        <v>244</v>
      </c>
      <c r="G39" s="157" t="s">
        <v>244</v>
      </c>
      <c r="H39" s="159">
        <v>4827456</v>
      </c>
      <c r="I39" s="157" t="s">
        <v>244</v>
      </c>
      <c r="J39" s="157" t="s">
        <v>244</v>
      </c>
    </row>
    <row r="40" spans="1:10" ht="12.75">
      <c r="A40" s="67">
        <v>1984</v>
      </c>
      <c r="B40" s="159">
        <v>47470</v>
      </c>
      <c r="C40" s="159">
        <v>726544</v>
      </c>
      <c r="D40" s="159">
        <v>1465377</v>
      </c>
      <c r="E40" s="159">
        <v>61555</v>
      </c>
      <c r="F40" s="159">
        <v>417942</v>
      </c>
      <c r="G40" s="159">
        <v>181133</v>
      </c>
      <c r="H40" s="159">
        <v>4917970</v>
      </c>
      <c r="I40" s="159">
        <f aca="true" t="shared" si="0" ref="I40:I46">SUM(B40:G40)</f>
        <v>2900021</v>
      </c>
      <c r="J40" s="159">
        <f>H40+I40</f>
        <v>7817991</v>
      </c>
    </row>
    <row r="41" spans="1:10" ht="12.75">
      <c r="A41" s="67">
        <v>1985</v>
      </c>
      <c r="B41" s="159">
        <v>189858</v>
      </c>
      <c r="C41" s="159">
        <v>548873</v>
      </c>
      <c r="D41" s="159">
        <v>4249265</v>
      </c>
      <c r="E41" s="159">
        <v>199661</v>
      </c>
      <c r="F41" s="159">
        <v>990782</v>
      </c>
      <c r="G41" s="159">
        <v>305272</v>
      </c>
      <c r="H41" s="159">
        <v>51565890</v>
      </c>
      <c r="I41" s="159">
        <f t="shared" si="0"/>
        <v>6483711</v>
      </c>
      <c r="J41" s="159">
        <f>H41+I41</f>
        <v>58049601</v>
      </c>
    </row>
    <row r="42" spans="1:10" ht="12.75">
      <c r="A42" s="67">
        <v>1986</v>
      </c>
      <c r="B42" s="159">
        <v>571974</v>
      </c>
      <c r="C42" s="159">
        <v>1568901</v>
      </c>
      <c r="D42" s="159">
        <v>11068315</v>
      </c>
      <c r="E42" s="159">
        <v>329471</v>
      </c>
      <c r="F42" s="159">
        <v>1973224</v>
      </c>
      <c r="G42" s="159">
        <v>711205</v>
      </c>
      <c r="H42" s="159">
        <v>113914852</v>
      </c>
      <c r="I42" s="159">
        <f t="shared" si="0"/>
        <v>16223090</v>
      </c>
      <c r="J42" s="159">
        <f>H42+I42</f>
        <v>130137942</v>
      </c>
    </row>
    <row r="43" spans="1:10" ht="12.75">
      <c r="A43" s="67">
        <v>1987</v>
      </c>
      <c r="B43" s="159">
        <v>795844</v>
      </c>
      <c r="C43" s="159">
        <v>1854179</v>
      </c>
      <c r="D43" s="159">
        <v>8155853</v>
      </c>
      <c r="E43" s="159">
        <v>136575</v>
      </c>
      <c r="F43" s="159">
        <v>1755004</v>
      </c>
      <c r="G43" s="159">
        <v>834722</v>
      </c>
      <c r="H43" s="159">
        <v>98442483</v>
      </c>
      <c r="I43" s="159">
        <f t="shared" si="0"/>
        <v>13532177</v>
      </c>
      <c r="J43" s="159">
        <f>H43+I43</f>
        <v>111974660</v>
      </c>
    </row>
    <row r="44" spans="1:10" ht="12.75">
      <c r="A44" s="67">
        <v>1988</v>
      </c>
      <c r="B44" s="157" t="s">
        <v>244</v>
      </c>
      <c r="C44" s="157" t="s">
        <v>244</v>
      </c>
      <c r="D44" s="157" t="s">
        <v>244</v>
      </c>
      <c r="E44" s="157" t="s">
        <v>244</v>
      </c>
      <c r="F44" s="157" t="s">
        <v>244</v>
      </c>
      <c r="G44" s="157" t="s">
        <v>244</v>
      </c>
      <c r="H44" s="159" t="s">
        <v>244</v>
      </c>
      <c r="I44" s="159" t="s">
        <v>244</v>
      </c>
      <c r="J44" s="159">
        <v>153943000</v>
      </c>
    </row>
    <row r="45" spans="1:10" ht="12.75">
      <c r="A45" s="67">
        <v>1989</v>
      </c>
      <c r="B45" s="159">
        <v>1654640</v>
      </c>
      <c r="C45" s="159">
        <v>2085461</v>
      </c>
      <c r="D45" s="159">
        <v>16713554</v>
      </c>
      <c r="E45" s="159">
        <v>339707</v>
      </c>
      <c r="F45" s="159">
        <v>3978296</v>
      </c>
      <c r="G45" s="159">
        <v>3418012</v>
      </c>
      <c r="H45" s="159">
        <v>157795686</v>
      </c>
      <c r="I45" s="159">
        <f t="shared" si="0"/>
        <v>28189670</v>
      </c>
      <c r="J45" s="159">
        <f>H45+I45</f>
        <v>185985356</v>
      </c>
    </row>
    <row r="46" spans="1:10" ht="12.75">
      <c r="A46" s="72">
        <v>1990</v>
      </c>
      <c r="B46" s="169">
        <v>998851</v>
      </c>
      <c r="C46" s="169">
        <v>1601758</v>
      </c>
      <c r="D46" s="169">
        <v>13668952</v>
      </c>
      <c r="E46" s="169">
        <v>412026</v>
      </c>
      <c r="F46" s="169">
        <v>1956962</v>
      </c>
      <c r="G46" s="169">
        <v>2127701</v>
      </c>
      <c r="H46" s="169">
        <v>118161072</v>
      </c>
      <c r="I46" s="169">
        <f t="shared" si="0"/>
        <v>20766250</v>
      </c>
      <c r="J46" s="149">
        <f>H46+I46</f>
        <v>138927322</v>
      </c>
    </row>
    <row r="48" ht="12.75">
      <c r="A48" s="26" t="s">
        <v>90</v>
      </c>
    </row>
    <row r="49" ht="12.75">
      <c r="A49" s="14" t="s">
        <v>247</v>
      </c>
    </row>
    <row r="51" ht="15.75">
      <c r="A51" s="147" t="s">
        <v>282</v>
      </c>
    </row>
    <row r="53" spans="1:10" ht="12.75">
      <c r="A53" s="170"/>
      <c r="B53" s="56" t="s">
        <v>104</v>
      </c>
      <c r="C53" s="56" t="s">
        <v>65</v>
      </c>
      <c r="D53" s="56" t="s">
        <v>64</v>
      </c>
      <c r="E53" s="56" t="s">
        <v>78</v>
      </c>
      <c r="F53" s="56" t="s">
        <v>105</v>
      </c>
      <c r="G53" s="56" t="s">
        <v>68</v>
      </c>
      <c r="H53" s="56" t="s">
        <v>106</v>
      </c>
      <c r="I53" s="56" t="s">
        <v>107</v>
      </c>
      <c r="J53" s="56" t="s">
        <v>1</v>
      </c>
    </row>
    <row r="54" spans="1:10" ht="12.75">
      <c r="A54" s="67">
        <v>1964</v>
      </c>
      <c r="B54" s="16">
        <v>10508</v>
      </c>
      <c r="C54" s="16">
        <v>1600</v>
      </c>
      <c r="D54" s="16">
        <v>1859</v>
      </c>
      <c r="E54" s="16">
        <v>28595</v>
      </c>
      <c r="F54" s="16"/>
      <c r="G54" s="16">
        <v>780</v>
      </c>
      <c r="H54" s="16">
        <v>522</v>
      </c>
      <c r="I54" s="16">
        <v>754301</v>
      </c>
      <c r="J54" s="16">
        <v>798165</v>
      </c>
    </row>
    <row r="55" spans="1:10" ht="12.75">
      <c r="A55" s="67">
        <v>1965</v>
      </c>
      <c r="B55" s="16">
        <v>9682</v>
      </c>
      <c r="C55" s="16">
        <v>1600</v>
      </c>
      <c r="D55" s="16">
        <v>1591</v>
      </c>
      <c r="E55" s="16">
        <v>24846</v>
      </c>
      <c r="F55" s="16"/>
      <c r="G55" s="16">
        <v>495</v>
      </c>
      <c r="H55" s="16">
        <v>619</v>
      </c>
      <c r="I55" s="16">
        <v>855578</v>
      </c>
      <c r="J55" s="16">
        <v>894411</v>
      </c>
    </row>
    <row r="56" spans="1:10" ht="12.75">
      <c r="A56" s="67">
        <v>1966</v>
      </c>
      <c r="B56" s="16">
        <v>7305</v>
      </c>
      <c r="C56" s="16">
        <v>1500</v>
      </c>
      <c r="D56" s="16">
        <v>1272</v>
      </c>
      <c r="E56" s="16">
        <v>23697</v>
      </c>
      <c r="F56" s="16"/>
      <c r="G56" s="16">
        <v>540</v>
      </c>
      <c r="H56" s="16">
        <v>670</v>
      </c>
      <c r="I56" s="16">
        <v>857936</v>
      </c>
      <c r="J56" s="16">
        <v>892920</v>
      </c>
    </row>
    <row r="57" spans="1:10" ht="12.75">
      <c r="A57" s="67">
        <v>1967</v>
      </c>
      <c r="B57" s="16">
        <v>7415</v>
      </c>
      <c r="C57" s="16"/>
      <c r="D57" s="16">
        <v>1322</v>
      </c>
      <c r="E57" s="16">
        <v>18136</v>
      </c>
      <c r="F57" s="16"/>
      <c r="G57" s="16">
        <v>813</v>
      </c>
      <c r="H57" s="16"/>
      <c r="I57" s="16">
        <v>590453</v>
      </c>
      <c r="J57" s="16">
        <v>618139</v>
      </c>
    </row>
    <row r="58" spans="1:10" ht="12.75">
      <c r="A58" s="67">
        <v>1968</v>
      </c>
      <c r="B58" s="16">
        <v>7708</v>
      </c>
      <c r="C58" s="16"/>
      <c r="D58" s="16">
        <v>1394</v>
      </c>
      <c r="E58" s="16">
        <v>21482</v>
      </c>
      <c r="F58" s="16"/>
      <c r="G58" s="16">
        <v>1110</v>
      </c>
      <c r="H58" s="16"/>
      <c r="I58" s="16">
        <v>696913</v>
      </c>
      <c r="J58" s="16">
        <v>728607</v>
      </c>
    </row>
    <row r="59" spans="1:10" ht="12.75">
      <c r="A59" s="67">
        <v>1969</v>
      </c>
      <c r="B59" s="16">
        <v>8335</v>
      </c>
      <c r="C59" s="16"/>
      <c r="D59" s="16">
        <v>1488</v>
      </c>
      <c r="E59" s="16">
        <v>12486</v>
      </c>
      <c r="F59" s="16"/>
      <c r="G59" s="16">
        <v>1194</v>
      </c>
      <c r="H59" s="16"/>
      <c r="I59" s="16">
        <v>796081</v>
      </c>
      <c r="J59" s="16">
        <v>819584</v>
      </c>
    </row>
    <row r="60" spans="1:10" ht="12.75">
      <c r="A60" s="67">
        <v>1970</v>
      </c>
      <c r="B60" s="16">
        <v>10474</v>
      </c>
      <c r="C60" s="16"/>
      <c r="D60" s="16">
        <v>1464</v>
      </c>
      <c r="E60" s="16">
        <v>11410</v>
      </c>
      <c r="F60" s="16"/>
      <c r="G60" s="16">
        <v>753</v>
      </c>
      <c r="H60" s="16"/>
      <c r="I60" s="16">
        <v>806808</v>
      </c>
      <c r="J60" s="16">
        <v>830909</v>
      </c>
    </row>
    <row r="61" spans="1:10" ht="12.75">
      <c r="A61" s="67">
        <v>1971</v>
      </c>
      <c r="B61" s="16">
        <v>13130</v>
      </c>
      <c r="C61" s="16"/>
      <c r="D61" s="16">
        <v>1560</v>
      </c>
      <c r="E61" s="16">
        <v>6624</v>
      </c>
      <c r="F61" s="16"/>
      <c r="G61" s="16"/>
      <c r="H61" s="16"/>
      <c r="I61" s="16">
        <v>1053662</v>
      </c>
      <c r="J61" s="16">
        <v>1074976</v>
      </c>
    </row>
    <row r="62" spans="1:10" ht="12.75">
      <c r="A62" s="67">
        <v>1972</v>
      </c>
      <c r="B62" s="16">
        <v>14955</v>
      </c>
      <c r="C62" s="16"/>
      <c r="D62" s="16">
        <v>2496</v>
      </c>
      <c r="E62" s="16">
        <v>9253</v>
      </c>
      <c r="F62" s="16"/>
      <c r="G62" s="16"/>
      <c r="H62" s="16"/>
      <c r="I62" s="16">
        <v>1393008</v>
      </c>
      <c r="J62" s="16">
        <v>1419712</v>
      </c>
    </row>
    <row r="63" spans="1:10" ht="12.75">
      <c r="A63" s="67">
        <v>1973</v>
      </c>
      <c r="B63" s="16">
        <v>14462</v>
      </c>
      <c r="C63" s="16"/>
      <c r="D63" s="16">
        <v>2040</v>
      </c>
      <c r="E63" s="16">
        <v>9698</v>
      </c>
      <c r="F63" s="16"/>
      <c r="G63" s="16"/>
      <c r="H63" s="16"/>
      <c r="I63" s="16">
        <v>1298698</v>
      </c>
      <c r="J63" s="16">
        <v>1324898</v>
      </c>
    </row>
    <row r="64" spans="1:10" ht="12.75">
      <c r="A64" s="67">
        <v>1974</v>
      </c>
      <c r="B64" s="16">
        <v>7449</v>
      </c>
      <c r="C64" s="16"/>
      <c r="D64" s="16"/>
      <c r="E64" s="16">
        <v>13470</v>
      </c>
      <c r="F64" s="16"/>
      <c r="G64" s="16"/>
      <c r="H64" s="16"/>
      <c r="I64" s="16">
        <v>1347055</v>
      </c>
      <c r="J64" s="16">
        <v>1367974</v>
      </c>
    </row>
    <row r="65" spans="1:10" ht="12.75">
      <c r="A65" s="67">
        <v>1975</v>
      </c>
      <c r="B65" s="16">
        <v>7968</v>
      </c>
      <c r="C65" s="16"/>
      <c r="D65" s="16"/>
      <c r="E65" s="16">
        <v>12451</v>
      </c>
      <c r="F65" s="16"/>
      <c r="G65" s="16"/>
      <c r="H65" s="16"/>
      <c r="I65" s="16">
        <v>1618424</v>
      </c>
      <c r="J65" s="16">
        <v>1638843</v>
      </c>
    </row>
    <row r="66" spans="1:10" ht="12.75">
      <c r="A66" s="67">
        <v>1976</v>
      </c>
      <c r="B66" s="16">
        <v>9589</v>
      </c>
      <c r="C66" s="16"/>
      <c r="D66" s="16"/>
      <c r="E66" s="16">
        <v>13884</v>
      </c>
      <c r="F66" s="16"/>
      <c r="G66" s="16"/>
      <c r="H66" s="16"/>
      <c r="I66" s="16">
        <v>1726368</v>
      </c>
      <c r="J66" s="16">
        <v>1749841</v>
      </c>
    </row>
    <row r="67" spans="1:10" ht="12.75">
      <c r="A67" s="67">
        <v>1977</v>
      </c>
      <c r="B67" s="16">
        <v>7940</v>
      </c>
      <c r="C67" s="16"/>
      <c r="D67" s="16"/>
      <c r="E67" s="16">
        <v>15130</v>
      </c>
      <c r="F67" s="16"/>
      <c r="G67" s="16"/>
      <c r="H67" s="16"/>
      <c r="I67" s="16">
        <v>2223406</v>
      </c>
      <c r="J67" s="16">
        <v>2246476</v>
      </c>
    </row>
    <row r="68" spans="1:10" ht="12.75">
      <c r="A68" s="67">
        <v>1978</v>
      </c>
      <c r="B68" s="16">
        <v>5135</v>
      </c>
      <c r="C68" s="16"/>
      <c r="D68" s="16"/>
      <c r="E68" s="16">
        <v>13350</v>
      </c>
      <c r="F68" s="16"/>
      <c r="G68" s="16"/>
      <c r="H68" s="16"/>
      <c r="I68" s="16">
        <v>2848925</v>
      </c>
      <c r="J68" s="16">
        <v>2867410</v>
      </c>
    </row>
    <row r="69" spans="1:10" ht="12.75">
      <c r="A69" s="67">
        <v>1979</v>
      </c>
      <c r="B69" s="16">
        <v>56894</v>
      </c>
      <c r="C69" s="16"/>
      <c r="D69" s="16"/>
      <c r="E69" s="16">
        <v>18677</v>
      </c>
      <c r="F69" s="16"/>
      <c r="G69" s="16"/>
      <c r="H69" s="16"/>
      <c r="I69" s="16">
        <v>4572725</v>
      </c>
      <c r="J69" s="16">
        <v>4648296</v>
      </c>
    </row>
    <row r="70" spans="1:10" ht="12.75">
      <c r="A70" s="67">
        <v>1980</v>
      </c>
      <c r="B70" s="16">
        <v>52401</v>
      </c>
      <c r="C70" s="16"/>
      <c r="D70" s="16"/>
      <c r="E70" s="16">
        <v>3275</v>
      </c>
      <c r="F70" s="16"/>
      <c r="G70" s="16"/>
      <c r="H70" s="16"/>
      <c r="I70" s="16">
        <v>8304428</v>
      </c>
      <c r="J70" s="16">
        <v>8360104</v>
      </c>
    </row>
    <row r="71" spans="1:10" ht="12.75">
      <c r="A71" s="67">
        <v>1981</v>
      </c>
      <c r="B71" s="16">
        <v>42500</v>
      </c>
      <c r="C71" s="16"/>
      <c r="D71" s="16"/>
      <c r="E71" s="16">
        <v>2050</v>
      </c>
      <c r="F71" s="16"/>
      <c r="G71" s="16"/>
      <c r="H71" s="16"/>
      <c r="I71" s="16">
        <v>5503505</v>
      </c>
      <c r="J71" s="16">
        <v>5548055</v>
      </c>
    </row>
    <row r="72" spans="1:10" ht="12.75">
      <c r="A72" s="67">
        <v>1982</v>
      </c>
      <c r="B72" s="16">
        <v>59796</v>
      </c>
      <c r="C72" s="16"/>
      <c r="D72" s="16"/>
      <c r="E72" s="16">
        <v>2000</v>
      </c>
      <c r="F72" s="16"/>
      <c r="G72" s="16"/>
      <c r="H72" s="16"/>
      <c r="I72" s="16">
        <v>4410159</v>
      </c>
      <c r="J72" s="16">
        <v>4471955</v>
      </c>
    </row>
    <row r="73" spans="1:10" ht="12.75">
      <c r="A73" s="67">
        <v>1983</v>
      </c>
      <c r="B73" s="16"/>
      <c r="C73" s="16"/>
      <c r="D73" s="16"/>
      <c r="E73" s="16"/>
      <c r="F73" s="16"/>
      <c r="G73" s="16"/>
      <c r="H73" s="16"/>
      <c r="I73" s="16">
        <v>4827456</v>
      </c>
      <c r="J73" s="16">
        <v>4827456</v>
      </c>
    </row>
    <row r="74" spans="1:10" ht="12.75">
      <c r="A74" s="67">
        <v>1984</v>
      </c>
      <c r="B74" s="16">
        <v>45392</v>
      </c>
      <c r="C74" s="16"/>
      <c r="D74" s="16"/>
      <c r="E74" s="16">
        <v>2350</v>
      </c>
      <c r="F74" s="16"/>
      <c r="G74" s="16"/>
      <c r="H74" s="16"/>
      <c r="I74" s="16">
        <v>4917970</v>
      </c>
      <c r="J74" s="16">
        <v>4965712</v>
      </c>
    </row>
    <row r="75" spans="1:10" ht="12.75">
      <c r="A75" s="67">
        <v>1985</v>
      </c>
      <c r="B75" s="16">
        <v>37722</v>
      </c>
      <c r="C75" s="16"/>
      <c r="D75" s="16"/>
      <c r="E75" s="16">
        <v>2350</v>
      </c>
      <c r="F75" s="16"/>
      <c r="G75" s="16"/>
      <c r="H75" s="16"/>
      <c r="I75" s="16">
        <v>5261169</v>
      </c>
      <c r="J75" s="16">
        <v>5301241</v>
      </c>
    </row>
    <row r="76" spans="1:10" ht="12.75">
      <c r="A76" s="67">
        <v>1986</v>
      </c>
      <c r="B76" s="16">
        <v>29434</v>
      </c>
      <c r="C76" s="16"/>
      <c r="D76" s="16"/>
      <c r="E76" s="16">
        <v>2350</v>
      </c>
      <c r="F76" s="16"/>
      <c r="G76" s="16"/>
      <c r="H76" s="16"/>
      <c r="I76" s="16">
        <v>4987103</v>
      </c>
      <c r="J76" s="16">
        <v>5018887</v>
      </c>
    </row>
    <row r="77" spans="1:10" ht="12.75">
      <c r="A77" s="72">
        <v>1987</v>
      </c>
      <c r="B77" s="18">
        <v>25326</v>
      </c>
      <c r="C77" s="18"/>
      <c r="D77" s="18"/>
      <c r="E77" s="18">
        <v>2350</v>
      </c>
      <c r="F77" s="18"/>
      <c r="G77" s="18"/>
      <c r="H77" s="18"/>
      <c r="I77" s="18">
        <v>3489900</v>
      </c>
      <c r="J77" s="18">
        <v>3517576</v>
      </c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2.75">
      <c r="A79" s="26" t="s">
        <v>90</v>
      </c>
    </row>
    <row r="80" ht="12.75">
      <c r="A80" s="14" t="s">
        <v>247</v>
      </c>
    </row>
  </sheetData>
  <printOptions/>
  <pageMargins left="0.75" right="0.75" top="1" bottom="1" header="0.4921259845" footer="0.4921259845"/>
  <pageSetup firstPageNumber="93" useFirstPageNumber="1" fitToHeight="1" fitToWidth="1" orientation="portrait" paperSize="9" scale="62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workbookViewId="0" topLeftCell="A1">
      <selection activeCell="A1" sqref="A1"/>
    </sheetView>
  </sheetViews>
  <sheetFormatPr defaultColWidth="11.421875" defaultRowHeight="12.75"/>
  <cols>
    <col min="1" max="1" width="16.8515625" style="0" customWidth="1"/>
    <col min="2" max="2" width="19.140625" style="0" customWidth="1"/>
    <col min="3" max="3" width="20.421875" style="0" customWidth="1"/>
    <col min="4" max="4" width="19.28125" style="0" customWidth="1"/>
  </cols>
  <sheetData>
    <row r="2" ht="15.75">
      <c r="A2" s="147" t="s">
        <v>262</v>
      </c>
    </row>
    <row r="4" spans="1:4" ht="12.75">
      <c r="A4" s="20"/>
      <c r="B4" s="84">
        <v>1900</v>
      </c>
      <c r="C4" s="55">
        <v>1905</v>
      </c>
      <c r="D4" s="53">
        <v>1910</v>
      </c>
    </row>
    <row r="5" spans="1:4" ht="12.75">
      <c r="A5" s="14" t="s">
        <v>61</v>
      </c>
      <c r="B5" s="31">
        <v>12809759978</v>
      </c>
      <c r="C5" s="15">
        <v>15908988733</v>
      </c>
      <c r="D5" s="19">
        <v>18531529681</v>
      </c>
    </row>
    <row r="6" spans="1:4" ht="12.75">
      <c r="A6" s="14" t="s">
        <v>153</v>
      </c>
      <c r="B6" s="19">
        <v>9525770771</v>
      </c>
      <c r="C6" s="15">
        <v>10332773876</v>
      </c>
      <c r="D6" s="19">
        <v>11583825855</v>
      </c>
    </row>
    <row r="7" spans="1:4" ht="12.75">
      <c r="A7" s="14" t="s">
        <v>154</v>
      </c>
      <c r="B7" s="19">
        <v>3229571207</v>
      </c>
      <c r="C7" s="15">
        <v>5069083170</v>
      </c>
      <c r="D7" s="19">
        <v>6044600686</v>
      </c>
    </row>
    <row r="8" spans="1:4" ht="12.75">
      <c r="A8" s="14" t="s">
        <v>155</v>
      </c>
      <c r="B8" s="19">
        <v>54418000</v>
      </c>
      <c r="C8" s="15">
        <v>507131687</v>
      </c>
      <c r="D8" s="19">
        <v>650629840</v>
      </c>
    </row>
    <row r="9" spans="1:4" ht="12.75">
      <c r="A9" s="14" t="s">
        <v>146</v>
      </c>
      <c r="B9" s="19">
        <v>12755341978</v>
      </c>
      <c r="C9" s="15">
        <v>15401857046</v>
      </c>
      <c r="D9" s="19">
        <f>D6+D7</f>
        <v>17628426541</v>
      </c>
    </row>
    <row r="10" spans="1:4" ht="12.75">
      <c r="A10" s="14" t="s">
        <v>147</v>
      </c>
      <c r="B10" s="19">
        <v>11806693400</v>
      </c>
      <c r="C10" s="15">
        <v>13704663408</v>
      </c>
      <c r="D10" s="19">
        <v>16408273009</v>
      </c>
    </row>
    <row r="11" spans="1:4" ht="12.75">
      <c r="A11" s="14" t="s">
        <v>75</v>
      </c>
      <c r="B11" s="19">
        <v>12650161978</v>
      </c>
      <c r="C11" s="15"/>
      <c r="D11" s="19"/>
    </row>
    <row r="12" spans="1:4" ht="12.75">
      <c r="A12" s="14" t="s">
        <v>148</v>
      </c>
      <c r="B12" s="58">
        <v>1199799055</v>
      </c>
      <c r="C12" s="15"/>
      <c r="D12" s="19"/>
    </row>
    <row r="13" spans="1:4" ht="12.75">
      <c r="A13" s="14" t="s">
        <v>149</v>
      </c>
      <c r="B13" s="19">
        <v>1161763055</v>
      </c>
      <c r="C13" s="15"/>
      <c r="D13" s="19"/>
    </row>
    <row r="14" spans="1:4" ht="12.75">
      <c r="A14" s="14" t="s">
        <v>64</v>
      </c>
      <c r="B14" s="19">
        <v>1750000000</v>
      </c>
      <c r="C14" s="15"/>
      <c r="D14" s="19"/>
    </row>
    <row r="15" spans="1:4" ht="12.75">
      <c r="A15" s="14" t="s">
        <v>65</v>
      </c>
      <c r="B15" s="92">
        <v>2983357210</v>
      </c>
      <c r="C15" s="98">
        <v>1680274690</v>
      </c>
      <c r="D15" s="90">
        <v>2296077745</v>
      </c>
    </row>
    <row r="16" spans="1:4" ht="12.75">
      <c r="A16" s="14" t="s">
        <v>67</v>
      </c>
      <c r="B16" s="19">
        <v>2952142260</v>
      </c>
      <c r="C16" s="15"/>
      <c r="D16" s="19"/>
    </row>
    <row r="17" spans="1:4" ht="12.75">
      <c r="A17" s="20" t="s">
        <v>267</v>
      </c>
      <c r="B17" s="61">
        <f>SUM(B5,B13,B16,B14)</f>
        <v>18673665293</v>
      </c>
      <c r="C17" s="60"/>
      <c r="D17" s="59"/>
    </row>
    <row r="19" spans="1:5" ht="12.75">
      <c r="A19" s="20"/>
      <c r="B19" s="54">
        <v>1913</v>
      </c>
      <c r="C19" s="53">
        <v>1920</v>
      </c>
      <c r="D19" s="53">
        <v>1929</v>
      </c>
      <c r="E19" s="171"/>
    </row>
    <row r="20" spans="1:5" ht="12.75">
      <c r="A20" s="14" t="s">
        <v>61</v>
      </c>
      <c r="B20" s="19">
        <v>21997439109</v>
      </c>
      <c r="C20" s="85">
        <v>23459501020</v>
      </c>
      <c r="D20" s="23">
        <v>160207000000</v>
      </c>
      <c r="E20" s="172"/>
    </row>
    <row r="21" spans="1:5" ht="12.75">
      <c r="A21" s="14" t="s">
        <v>153</v>
      </c>
      <c r="B21" s="19">
        <v>13277359081</v>
      </c>
      <c r="C21" s="23"/>
      <c r="D21" s="23"/>
      <c r="E21" s="172"/>
    </row>
    <row r="22" spans="1:5" ht="12.75">
      <c r="A22" s="14" t="s">
        <v>154</v>
      </c>
      <c r="B22" s="19">
        <v>8079951222</v>
      </c>
      <c r="C22" s="23"/>
      <c r="D22" s="23"/>
      <c r="E22" s="172"/>
    </row>
    <row r="23" spans="1:5" ht="12.75">
      <c r="A23" s="14" t="s">
        <v>155</v>
      </c>
      <c r="B23" s="19">
        <v>680128806</v>
      </c>
      <c r="C23" s="23"/>
      <c r="D23" s="23"/>
      <c r="E23" s="172"/>
    </row>
    <row r="24" spans="1:5" ht="12.75">
      <c r="A24" s="14" t="s">
        <v>146</v>
      </c>
      <c r="B24" s="19">
        <f>B21+B22</f>
        <v>21357310303</v>
      </c>
      <c r="C24" s="23"/>
      <c r="D24" s="23"/>
      <c r="E24" s="172"/>
    </row>
    <row r="25" spans="1:5" ht="12.75">
      <c r="A25" s="14" t="s">
        <v>147</v>
      </c>
      <c r="B25" s="19">
        <v>19358974386</v>
      </c>
      <c r="C25" s="23">
        <v>20137218032</v>
      </c>
      <c r="D25" s="23">
        <v>142078000000</v>
      </c>
      <c r="E25" s="15"/>
    </row>
    <row r="26" spans="1:5" ht="12.75">
      <c r="A26" s="14" t="s">
        <v>75</v>
      </c>
      <c r="B26" s="19">
        <v>21705719034</v>
      </c>
      <c r="C26" s="58">
        <v>4418573879.5</v>
      </c>
      <c r="D26" s="19">
        <v>18325121311</v>
      </c>
      <c r="E26" s="15"/>
    </row>
    <row r="27" spans="1:5" ht="12.75">
      <c r="A27" s="14" t="s">
        <v>148</v>
      </c>
      <c r="B27" s="19">
        <v>2687003224</v>
      </c>
      <c r="C27" s="58">
        <v>4418573879.5</v>
      </c>
      <c r="D27" s="19">
        <v>18325121311</v>
      </c>
      <c r="E27" s="15"/>
    </row>
    <row r="28" spans="1:5" ht="12.75">
      <c r="A28" s="14" t="s">
        <v>149</v>
      </c>
      <c r="B28" s="19">
        <v>2629208694</v>
      </c>
      <c r="C28" s="19">
        <v>4228212579.5</v>
      </c>
      <c r="D28" s="19">
        <v>15190826532</v>
      </c>
      <c r="E28" s="15"/>
    </row>
    <row r="29" spans="1:5" ht="12.75">
      <c r="A29" s="14" t="s">
        <v>64</v>
      </c>
      <c r="B29" s="19">
        <v>1512000000</v>
      </c>
      <c r="C29" s="19">
        <v>1659964710</v>
      </c>
      <c r="D29" s="81">
        <v>4800971902</v>
      </c>
      <c r="E29" s="15"/>
    </row>
    <row r="30" spans="1:5" ht="12.75">
      <c r="A30" s="14" t="s">
        <v>65</v>
      </c>
      <c r="B30" s="19">
        <v>2789952395</v>
      </c>
      <c r="C30" s="92">
        <v>4151333910</v>
      </c>
      <c r="D30" s="92">
        <v>37436967584</v>
      </c>
      <c r="E30" s="15"/>
    </row>
    <row r="31" spans="1:5" ht="12.75">
      <c r="A31" s="14" t="s">
        <v>67</v>
      </c>
      <c r="B31" s="19">
        <v>1326285190</v>
      </c>
      <c r="C31" s="19">
        <v>2389114210</v>
      </c>
      <c r="D31" s="81">
        <v>7687771802</v>
      </c>
      <c r="E31" s="15"/>
    </row>
    <row r="32" spans="1:5" ht="12.75">
      <c r="A32" s="14" t="s">
        <v>150</v>
      </c>
      <c r="B32" s="14"/>
      <c r="C32" s="19">
        <v>1659964710</v>
      </c>
      <c r="D32" s="81">
        <v>4800971902</v>
      </c>
      <c r="E32" s="15"/>
    </row>
    <row r="33" spans="1:5" ht="12.75">
      <c r="A33" s="20" t="s">
        <v>267</v>
      </c>
      <c r="B33" s="61">
        <v>27464932993</v>
      </c>
      <c r="C33" s="61">
        <f>SUM(C20,C27,C32,C29)</f>
        <v>31198004319.5</v>
      </c>
      <c r="D33" s="61">
        <f>SUM(D20,D27,D32,D29)</f>
        <v>188134065115</v>
      </c>
      <c r="E33" s="173"/>
    </row>
    <row r="34" spans="1:4" ht="12.75">
      <c r="A34" s="4"/>
      <c r="B34" s="173"/>
      <c r="C34" s="173"/>
      <c r="D34" s="173"/>
    </row>
    <row r="35" spans="1:5" ht="12.75">
      <c r="A35" s="20"/>
      <c r="B35" s="84">
        <v>1938</v>
      </c>
      <c r="C35" s="53">
        <v>1945</v>
      </c>
      <c r="D35" s="53">
        <v>1950</v>
      </c>
      <c r="E35" s="173"/>
    </row>
    <row r="36" spans="1:5" ht="12.75">
      <c r="A36" s="14" t="s">
        <v>62</v>
      </c>
      <c r="B36" s="85">
        <v>95931496262</v>
      </c>
      <c r="C36" s="31">
        <v>343060649467</v>
      </c>
      <c r="D36" s="19">
        <v>680469384995</v>
      </c>
      <c r="E36" s="173"/>
    </row>
    <row r="37" spans="1:5" ht="12.75">
      <c r="A37" s="14" t="s">
        <v>63</v>
      </c>
      <c r="B37" s="23">
        <v>84383595641</v>
      </c>
      <c r="C37" s="19">
        <v>308700766759</v>
      </c>
      <c r="D37" s="81">
        <v>628574303546</v>
      </c>
      <c r="E37" s="173"/>
    </row>
    <row r="38" spans="1:5" ht="12.75">
      <c r="A38" s="14" t="s">
        <v>66</v>
      </c>
      <c r="B38" s="19">
        <v>10344934269</v>
      </c>
      <c r="C38" s="58">
        <v>57065460309</v>
      </c>
      <c r="D38" s="19"/>
      <c r="E38" s="173"/>
    </row>
    <row r="39" spans="1:5" ht="12.75">
      <c r="A39" s="14" t="s">
        <v>82</v>
      </c>
      <c r="B39" s="19">
        <v>7830123371.5</v>
      </c>
      <c r="C39" s="19">
        <v>52150000000</v>
      </c>
      <c r="D39" s="19"/>
      <c r="E39" s="173"/>
    </row>
    <row r="40" spans="1:5" ht="12.75">
      <c r="A40" s="14" t="s">
        <v>64</v>
      </c>
      <c r="B40" s="19">
        <v>3802151049</v>
      </c>
      <c r="C40" s="19">
        <v>10000000000</v>
      </c>
      <c r="D40" s="19"/>
      <c r="E40" s="173"/>
    </row>
    <row r="41" spans="1:5" ht="12.75">
      <c r="A41" s="14" t="s">
        <v>65</v>
      </c>
      <c r="B41" s="19">
        <v>20897371849</v>
      </c>
      <c r="C41" s="19">
        <v>141947765186</v>
      </c>
      <c r="D41" s="90">
        <v>238345079213</v>
      </c>
      <c r="E41" s="173"/>
    </row>
    <row r="42" spans="1:5" ht="12.75">
      <c r="A42" s="14" t="s">
        <v>67</v>
      </c>
      <c r="B42" s="19">
        <v>4831730199</v>
      </c>
      <c r="C42" s="81">
        <v>12475321706</v>
      </c>
      <c r="D42" s="19"/>
      <c r="E42" s="173"/>
    </row>
    <row r="43" spans="1:5" ht="12.75">
      <c r="A43" s="14" t="s">
        <v>150</v>
      </c>
      <c r="B43" s="19">
        <v>3802151049</v>
      </c>
      <c r="C43" s="81"/>
      <c r="D43" s="19"/>
      <c r="E43" s="173"/>
    </row>
    <row r="44" spans="1:5" ht="12.75">
      <c r="A44" s="14" t="s">
        <v>68</v>
      </c>
      <c r="B44" s="14"/>
      <c r="C44" s="19">
        <v>8247132598</v>
      </c>
      <c r="D44" s="19"/>
      <c r="E44" s="173"/>
    </row>
    <row r="45" spans="1:5" ht="12.75">
      <c r="A45" s="14" t="s">
        <v>69</v>
      </c>
      <c r="B45" s="14"/>
      <c r="C45" s="28">
        <v>1466184348</v>
      </c>
      <c r="D45" s="19"/>
      <c r="E45" s="173"/>
    </row>
    <row r="46" spans="1:5" ht="12.75">
      <c r="A46" s="20" t="s">
        <v>70</v>
      </c>
      <c r="B46" s="174">
        <f>B36+B38</f>
        <v>106276430531</v>
      </c>
      <c r="C46" s="61">
        <f>SUM(C36,C38)</f>
        <v>400126109776</v>
      </c>
      <c r="D46" s="61">
        <f>D36+D45</f>
        <v>680469384995</v>
      </c>
      <c r="E46" s="173"/>
    </row>
    <row r="47" spans="1:5" ht="12.75">
      <c r="A47" s="20" t="s">
        <v>83</v>
      </c>
      <c r="B47" s="174">
        <f>B37+B39</f>
        <v>92213719012.5</v>
      </c>
      <c r="C47" s="61">
        <f>SUM(C37,C39)</f>
        <v>360850766759</v>
      </c>
      <c r="D47" s="61">
        <v>628574303546</v>
      </c>
      <c r="E47" s="173"/>
    </row>
    <row r="48" spans="1:5" ht="12.75">
      <c r="A48" s="20" t="s">
        <v>267</v>
      </c>
      <c r="B48" s="61">
        <f>SUM(B35,B42,B47,B44)</f>
        <v>97045451149.5</v>
      </c>
      <c r="C48" s="61">
        <f>SUM(C36,C40,C38,C42,C45)</f>
        <v>424067615830</v>
      </c>
      <c r="D48" s="59"/>
      <c r="E48" s="173"/>
    </row>
    <row r="49" spans="1:5" ht="12.75">
      <c r="A49" s="20" t="s">
        <v>89</v>
      </c>
      <c r="B49" s="20"/>
      <c r="C49" s="61">
        <f>SUM(C37,C39,C40,C42,C45)</f>
        <v>384792272813</v>
      </c>
      <c r="D49" s="59"/>
      <c r="E49" s="173"/>
    </row>
    <row r="50" spans="1:4" ht="12.75">
      <c r="A50" s="4"/>
      <c r="B50" s="173"/>
      <c r="C50" s="173"/>
      <c r="D50" s="173"/>
    </row>
    <row r="51" ht="12.75">
      <c r="A51" s="26" t="s">
        <v>152</v>
      </c>
    </row>
    <row r="52" ht="12.75">
      <c r="A52" s="14" t="s">
        <v>268</v>
      </c>
    </row>
    <row r="53" ht="12.75">
      <c r="A53" s="14" t="s">
        <v>269</v>
      </c>
    </row>
    <row r="54" ht="12.75">
      <c r="A54" s="26" t="s">
        <v>93</v>
      </c>
    </row>
    <row r="55" ht="12.75">
      <c r="A55" s="14" t="s">
        <v>151</v>
      </c>
    </row>
    <row r="56" ht="12.75">
      <c r="A56" s="14" t="s">
        <v>264</v>
      </c>
    </row>
    <row r="57" ht="12.75">
      <c r="A57" s="14" t="s">
        <v>263</v>
      </c>
    </row>
    <row r="58" ht="12.75">
      <c r="A58" s="14" t="s">
        <v>265</v>
      </c>
    </row>
    <row r="59" ht="12.75">
      <c r="A59" s="14" t="s">
        <v>266</v>
      </c>
    </row>
  </sheetData>
  <printOptions/>
  <pageMargins left="0.75" right="0.75" top="1" bottom="1" header="0.4921259845" footer="0.4921259845"/>
  <pageSetup firstPageNumber="94" useFirstPageNumber="1" fitToHeight="1" fitToWidth="1" orientation="portrait" paperSize="9" scale="7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workbookViewId="0" topLeftCell="A46">
      <selection activeCell="B64" sqref="B64"/>
    </sheetView>
  </sheetViews>
  <sheetFormatPr defaultColWidth="11.421875" defaultRowHeight="12.75"/>
  <cols>
    <col min="1" max="1" width="11.421875" style="86" customWidth="1"/>
    <col min="2" max="2" width="9.00390625" style="86" customWidth="1"/>
    <col min="3" max="3" width="15.57421875" style="86" customWidth="1"/>
    <col min="4" max="4" width="24.28125" style="86" customWidth="1"/>
    <col min="5" max="16384" width="11.421875" style="86" customWidth="1"/>
  </cols>
  <sheetData>
    <row r="1" spans="2:4" ht="12.75">
      <c r="B1" s="87"/>
      <c r="C1" s="87"/>
      <c r="D1" s="87"/>
    </row>
    <row r="2" spans="2:4" ht="15.75">
      <c r="B2" s="175" t="s">
        <v>270</v>
      </c>
      <c r="C2" s="87"/>
      <c r="D2" s="87"/>
    </row>
    <row r="3" spans="2:4" ht="12.75">
      <c r="B3" s="88"/>
      <c r="C3" s="87"/>
      <c r="D3" s="87"/>
    </row>
    <row r="4" spans="2:4" ht="12.75">
      <c r="B4" s="91"/>
      <c r="C4" s="91" t="s">
        <v>99</v>
      </c>
      <c r="D4" s="91" t="s">
        <v>100</v>
      </c>
    </row>
    <row r="5" spans="1:4" ht="12.75">
      <c r="A5" s="89"/>
      <c r="B5" s="93">
        <v>1900</v>
      </c>
      <c r="C5" s="94">
        <v>90</v>
      </c>
      <c r="D5" s="95">
        <v>2983357210</v>
      </c>
    </row>
    <row r="6" spans="2:4" ht="12.75">
      <c r="B6" s="96">
        <v>1901</v>
      </c>
      <c r="C6" s="97">
        <v>96</v>
      </c>
      <c r="D6" s="98">
        <v>1521755945</v>
      </c>
    </row>
    <row r="7" spans="2:4" ht="12.75">
      <c r="B7" s="96">
        <v>1902</v>
      </c>
      <c r="C7" s="97">
        <v>99</v>
      </c>
      <c r="D7" s="98">
        <v>1368054482</v>
      </c>
    </row>
    <row r="8" spans="2:4" ht="12.75">
      <c r="B8" s="96">
        <v>1903</v>
      </c>
      <c r="C8" s="97">
        <v>98</v>
      </c>
      <c r="D8" s="98">
        <v>1390590070</v>
      </c>
    </row>
    <row r="9" spans="2:4" ht="12.75">
      <c r="B9" s="96">
        <v>1904</v>
      </c>
      <c r="C9" s="97">
        <v>88</v>
      </c>
      <c r="D9" s="98">
        <v>1632920880</v>
      </c>
    </row>
    <row r="10" spans="2:4" ht="12.75">
      <c r="B10" s="96">
        <v>1905</v>
      </c>
      <c r="C10" s="97">
        <v>89</v>
      </c>
      <c r="D10" s="98">
        <v>1680274690</v>
      </c>
    </row>
    <row r="11" spans="2:4" ht="12.75">
      <c r="B11" s="96">
        <v>1906</v>
      </c>
      <c r="C11" s="97">
        <v>89</v>
      </c>
      <c r="D11" s="98">
        <v>2025767290</v>
      </c>
    </row>
    <row r="12" spans="2:4" ht="12.75">
      <c r="B12" s="96">
        <v>1907</v>
      </c>
      <c r="C12" s="97">
        <v>90</v>
      </c>
      <c r="D12" s="98">
        <v>1885108005</v>
      </c>
    </row>
    <row r="13" spans="2:4" ht="12.75">
      <c r="B13" s="96">
        <v>1908</v>
      </c>
      <c r="C13" s="97">
        <v>94</v>
      </c>
      <c r="D13" s="98">
        <v>1891321465</v>
      </c>
    </row>
    <row r="14" spans="2:4" ht="12.75">
      <c r="B14" s="96">
        <v>1909</v>
      </c>
      <c r="C14" s="97">
        <v>94</v>
      </c>
      <c r="D14" s="98">
        <v>2001329865</v>
      </c>
    </row>
    <row r="15" spans="2:4" ht="12.75">
      <c r="B15" s="96">
        <v>1910</v>
      </c>
      <c r="C15" s="97">
        <v>92</v>
      </c>
      <c r="D15" s="98">
        <v>2296077745</v>
      </c>
    </row>
    <row r="16" spans="2:4" ht="12.75">
      <c r="B16" s="96">
        <v>1911</v>
      </c>
      <c r="C16" s="97">
        <v>103</v>
      </c>
      <c r="D16" s="98">
        <v>2686344320</v>
      </c>
    </row>
    <row r="17" spans="2:4" ht="12.75">
      <c r="B17" s="96">
        <v>1912</v>
      </c>
      <c r="C17" s="97">
        <v>111</v>
      </c>
      <c r="D17" s="98">
        <v>2860271555</v>
      </c>
    </row>
    <row r="18" spans="2:4" ht="12.75">
      <c r="B18" s="96">
        <v>1913</v>
      </c>
      <c r="C18" s="97">
        <v>122</v>
      </c>
      <c r="D18" s="98">
        <v>3622145725</v>
      </c>
    </row>
    <row r="19" spans="2:4" ht="12.75">
      <c r="B19" s="96">
        <v>1914</v>
      </c>
      <c r="C19" s="97">
        <v>127</v>
      </c>
      <c r="D19" s="98">
        <v>3330504670</v>
      </c>
    </row>
    <row r="20" spans="2:4" ht="12.75">
      <c r="B20" s="96">
        <v>1920</v>
      </c>
      <c r="C20" s="97">
        <v>85</v>
      </c>
      <c r="D20" s="98">
        <v>4151333910</v>
      </c>
    </row>
    <row r="21" spans="2:4" ht="12.75">
      <c r="B21" s="96">
        <v>1921</v>
      </c>
      <c r="C21" s="97">
        <v>108</v>
      </c>
      <c r="D21" s="98">
        <v>5309662900</v>
      </c>
    </row>
    <row r="22" spans="2:4" ht="12.75">
      <c r="B22" s="96">
        <v>1922</v>
      </c>
      <c r="C22" s="97">
        <v>133</v>
      </c>
      <c r="D22" s="98">
        <v>5429667217</v>
      </c>
    </row>
    <row r="23" spans="2:4" ht="12.75">
      <c r="B23" s="96">
        <v>1923</v>
      </c>
      <c r="C23" s="97">
        <v>148</v>
      </c>
      <c r="D23" s="98">
        <v>8321007498</v>
      </c>
    </row>
    <row r="24" spans="2:4" ht="12.75">
      <c r="B24" s="96">
        <v>1924</v>
      </c>
      <c r="C24" s="97">
        <v>164</v>
      </c>
      <c r="D24" s="98">
        <v>11756899295</v>
      </c>
    </row>
    <row r="25" spans="2:4" ht="12.75">
      <c r="B25" s="96">
        <v>1925</v>
      </c>
      <c r="C25" s="97">
        <v>180</v>
      </c>
      <c r="D25" s="98">
        <v>13018099046</v>
      </c>
    </row>
    <row r="26" spans="2:4" ht="12.75">
      <c r="B26" s="96">
        <v>1926</v>
      </c>
      <c r="C26" s="97">
        <v>196</v>
      </c>
      <c r="D26" s="98">
        <v>13701170763</v>
      </c>
    </row>
    <row r="27" spans="2:4" ht="12.75">
      <c r="B27" s="96">
        <v>1927</v>
      </c>
      <c r="C27" s="97">
        <v>193</v>
      </c>
      <c r="D27" s="98">
        <v>16977439192</v>
      </c>
    </row>
    <row r="28" spans="2:4" ht="12.75">
      <c r="B28" s="96">
        <v>1928</v>
      </c>
      <c r="C28" s="97">
        <v>200</v>
      </c>
      <c r="D28" s="98">
        <v>21800825288</v>
      </c>
    </row>
    <row r="29" spans="2:4" ht="12.75">
      <c r="B29" s="96">
        <v>1929</v>
      </c>
      <c r="C29" s="97">
        <v>215</v>
      </c>
      <c r="D29" s="98">
        <v>37436967584</v>
      </c>
    </row>
    <row r="30" spans="2:4" ht="12.75">
      <c r="B30" s="96">
        <v>1930</v>
      </c>
      <c r="C30" s="97">
        <v>236</v>
      </c>
      <c r="D30" s="98">
        <v>44803714717</v>
      </c>
    </row>
    <row r="31" spans="2:4" ht="12.75">
      <c r="B31" s="96">
        <v>1931</v>
      </c>
      <c r="C31" s="97">
        <v>226</v>
      </c>
      <c r="D31" s="98">
        <v>28786664668</v>
      </c>
    </row>
    <row r="32" spans="2:4" ht="12.75">
      <c r="B32" s="96">
        <v>1932</v>
      </c>
      <c r="C32" s="97">
        <v>214</v>
      </c>
      <c r="D32" s="98">
        <v>15266494925</v>
      </c>
    </row>
    <row r="33" spans="2:4" ht="12.75">
      <c r="B33" s="96">
        <v>1933</v>
      </c>
      <c r="C33" s="97">
        <v>201</v>
      </c>
      <c r="D33" s="98">
        <v>17980153535</v>
      </c>
    </row>
    <row r="34" spans="2:4" ht="12.75">
      <c r="B34" s="96">
        <v>1934</v>
      </c>
      <c r="C34" s="97">
        <v>193</v>
      </c>
      <c r="D34" s="98">
        <v>15489726187</v>
      </c>
    </row>
    <row r="35" spans="2:4" ht="12.75">
      <c r="B35" s="96">
        <v>1935</v>
      </c>
      <c r="C35" s="97">
        <v>209</v>
      </c>
      <c r="D35" s="98">
        <v>12879094577</v>
      </c>
    </row>
    <row r="36" spans="2:4" ht="12.75">
      <c r="B36" s="96">
        <v>1936</v>
      </c>
      <c r="C36" s="97">
        <v>208</v>
      </c>
      <c r="D36" s="98">
        <v>18200449109</v>
      </c>
    </row>
    <row r="37" spans="2:4" ht="12.75">
      <c r="B37" s="96">
        <v>1937</v>
      </c>
      <c r="C37" s="97">
        <v>202</v>
      </c>
      <c r="D37" s="98">
        <v>20074078629</v>
      </c>
    </row>
    <row r="38" spans="2:4" ht="12.75">
      <c r="B38" s="96">
        <v>1938</v>
      </c>
      <c r="C38" s="97">
        <v>201</v>
      </c>
      <c r="D38" s="98">
        <v>20729321604</v>
      </c>
    </row>
    <row r="39" spans="2:4" ht="12.75">
      <c r="B39" s="96">
        <v>1939</v>
      </c>
      <c r="C39" s="97">
        <v>203</v>
      </c>
      <c r="D39" s="98">
        <v>22730424034</v>
      </c>
    </row>
    <row r="40" spans="2:4" ht="12.75">
      <c r="B40" s="96">
        <v>1940</v>
      </c>
      <c r="C40" s="97">
        <v>201</v>
      </c>
      <c r="D40" s="98">
        <v>23612875872</v>
      </c>
    </row>
    <row r="41" spans="2:4" ht="12.75">
      <c r="B41" s="96">
        <v>1946</v>
      </c>
      <c r="C41" s="97">
        <v>206</v>
      </c>
      <c r="D41" s="98">
        <v>120694055930</v>
      </c>
    </row>
    <row r="42" spans="2:4" ht="12.75">
      <c r="B42" s="96">
        <v>1947</v>
      </c>
      <c r="C42" s="97">
        <v>229</v>
      </c>
      <c r="D42" s="98">
        <v>183815238964</v>
      </c>
    </row>
    <row r="43" spans="2:4" ht="12.75">
      <c r="B43" s="96">
        <v>1948</v>
      </c>
      <c r="C43" s="97">
        <v>236</v>
      </c>
      <c r="D43" s="98">
        <v>188913351374</v>
      </c>
    </row>
    <row r="44" spans="2:4" ht="12.75">
      <c r="B44" s="96">
        <v>1949</v>
      </c>
      <c r="C44" s="97">
        <v>242</v>
      </c>
      <c r="D44" s="98">
        <v>253760105510</v>
      </c>
    </row>
    <row r="45" spans="2:4" ht="12.75">
      <c r="B45" s="96">
        <v>1950</v>
      </c>
      <c r="C45" s="97">
        <v>240</v>
      </c>
      <c r="D45" s="98">
        <v>238345079213</v>
      </c>
    </row>
    <row r="46" spans="2:4" ht="12.75">
      <c r="B46" s="96">
        <v>1951</v>
      </c>
      <c r="C46" s="97">
        <v>227</v>
      </c>
      <c r="D46" s="98">
        <v>222746697722</v>
      </c>
    </row>
    <row r="47" spans="2:4" ht="12.75">
      <c r="B47" s="96">
        <v>1952</v>
      </c>
      <c r="C47" s="97">
        <v>230</v>
      </c>
      <c r="D47" s="98">
        <v>371534581264</v>
      </c>
    </row>
    <row r="48" spans="2:4" ht="12.75">
      <c r="B48" s="96">
        <v>1953</v>
      </c>
      <c r="C48" s="97">
        <v>233</v>
      </c>
      <c r="D48" s="98">
        <v>439547953314</v>
      </c>
    </row>
    <row r="49" spans="2:4" ht="12.75">
      <c r="B49" s="96">
        <v>1954</v>
      </c>
      <c r="C49" s="97">
        <v>226</v>
      </c>
      <c r="D49" s="98">
        <v>494983340465</v>
      </c>
    </row>
    <row r="50" spans="2:4" ht="12.75">
      <c r="B50" s="96">
        <v>1955</v>
      </c>
      <c r="C50" s="97">
        <v>223</v>
      </c>
      <c r="D50" s="98">
        <v>943197730675</v>
      </c>
    </row>
    <row r="51" spans="2:4" ht="12.75">
      <c r="B51" s="96">
        <v>1956</v>
      </c>
      <c r="C51" s="97">
        <v>218</v>
      </c>
      <c r="D51" s="98">
        <v>1024142238700</v>
      </c>
    </row>
    <row r="52" spans="2:4" ht="12.75">
      <c r="B52" s="96">
        <v>1957</v>
      </c>
      <c r="C52" s="97">
        <v>218</v>
      </c>
      <c r="D52" s="98">
        <v>1246312335665</v>
      </c>
    </row>
    <row r="53" spans="2:4" ht="12.75">
      <c r="B53" s="96">
        <v>1958</v>
      </c>
      <c r="C53" s="97">
        <v>214</v>
      </c>
      <c r="D53" s="98">
        <v>1745471146855</v>
      </c>
    </row>
    <row r="54" spans="2:4" ht="12.75">
      <c r="B54" s="96">
        <v>1959</v>
      </c>
      <c r="C54" s="97">
        <v>215</v>
      </c>
      <c r="D54" s="98">
        <v>2020525322710</v>
      </c>
    </row>
    <row r="55" spans="2:4" ht="12.75">
      <c r="B55" s="96">
        <v>1960</v>
      </c>
      <c r="C55" s="97">
        <v>218</v>
      </c>
      <c r="D55" s="98">
        <v>3893000439015</v>
      </c>
    </row>
    <row r="56" spans="2:4" ht="12.75">
      <c r="B56" s="96">
        <v>1961</v>
      </c>
      <c r="C56" s="97">
        <v>214</v>
      </c>
      <c r="D56" s="98">
        <v>3437806925200</v>
      </c>
    </row>
    <row r="57" spans="2:4" ht="12.75">
      <c r="B57" s="99">
        <v>1962</v>
      </c>
      <c r="C57" s="100" t="s">
        <v>92</v>
      </c>
      <c r="D57" s="101">
        <v>131777760900</v>
      </c>
    </row>
    <row r="59" ht="12.75">
      <c r="B59" s="86" t="s">
        <v>271</v>
      </c>
    </row>
    <row r="60" ht="12.75">
      <c r="B60" s="86" t="s">
        <v>272</v>
      </c>
    </row>
    <row r="62" ht="12.75">
      <c r="B62" s="26" t="s">
        <v>293</v>
      </c>
    </row>
    <row r="63" ht="12.75">
      <c r="B63" s="102" t="s">
        <v>294</v>
      </c>
    </row>
    <row r="64" ht="12.75">
      <c r="B64" s="102" t="s">
        <v>101</v>
      </c>
    </row>
    <row r="65" ht="12.75">
      <c r="B65" s="102" t="s">
        <v>102</v>
      </c>
    </row>
  </sheetData>
  <printOptions/>
  <pageMargins left="0.75" right="0.75" top="1" bottom="1" header="0.4921259845" footer="0.4921259845"/>
  <pageSetup firstPageNumber="95" useFirstPageNumber="1" fitToHeight="1" fitToWidth="1" orientation="portrait" paperSize="9" scale="82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workbookViewId="0" topLeftCell="A1">
      <selection activeCell="H24" sqref="H24"/>
    </sheetView>
  </sheetViews>
  <sheetFormatPr defaultColWidth="11.421875" defaultRowHeight="12.75"/>
  <cols>
    <col min="3" max="3" width="11.8515625" style="0" customWidth="1"/>
  </cols>
  <sheetData>
    <row r="2" ht="15.75">
      <c r="A2" s="147" t="s">
        <v>273</v>
      </c>
    </row>
    <row r="4" ht="15">
      <c r="A4" s="177" t="s">
        <v>77</v>
      </c>
    </row>
    <row r="6" spans="1:6" ht="12.75">
      <c r="A6" s="53" t="s">
        <v>20</v>
      </c>
      <c r="B6" s="53" t="s">
        <v>74</v>
      </c>
      <c r="C6" s="53" t="s">
        <v>65</v>
      </c>
      <c r="D6" s="53" t="s">
        <v>64</v>
      </c>
      <c r="E6" s="53" t="s">
        <v>75</v>
      </c>
      <c r="F6" s="53" t="s">
        <v>14</v>
      </c>
    </row>
    <row r="7" spans="1:6" ht="12.75">
      <c r="A7" s="53">
        <v>1900</v>
      </c>
      <c r="B7" s="53">
        <v>6656</v>
      </c>
      <c r="C7" s="53">
        <v>1677</v>
      </c>
      <c r="D7" s="53">
        <v>689</v>
      </c>
      <c r="E7" s="53">
        <v>444</v>
      </c>
      <c r="F7" s="53">
        <f>SUM(B7:E7)</f>
        <v>9466</v>
      </c>
    </row>
    <row r="8" spans="1:6" ht="12.75">
      <c r="A8" s="53" t="s">
        <v>76</v>
      </c>
      <c r="B8" s="176">
        <f>B7/F7</f>
        <v>0.7031481090217621</v>
      </c>
      <c r="C8" s="176">
        <f>C7/F7</f>
        <v>0.17716036340587366</v>
      </c>
      <c r="D8" s="176">
        <f>D7/F7</f>
        <v>0.07278681597295585</v>
      </c>
      <c r="E8" s="176">
        <f>E7/F7</f>
        <v>0.04690471159940841</v>
      </c>
      <c r="F8" s="176">
        <f>F7/F7</f>
        <v>1</v>
      </c>
    </row>
    <row r="10" ht="12.75">
      <c r="A10" s="26" t="s">
        <v>277</v>
      </c>
    </row>
    <row r="11" ht="12.75">
      <c r="A11" s="14" t="s">
        <v>276</v>
      </c>
    </row>
    <row r="13" ht="15">
      <c r="A13" s="177" t="s">
        <v>278</v>
      </c>
    </row>
    <row r="15" spans="1:7" ht="12.75">
      <c r="A15" s="53" t="s">
        <v>20</v>
      </c>
      <c r="B15" s="53" t="s">
        <v>65</v>
      </c>
      <c r="C15" s="53" t="s">
        <v>64</v>
      </c>
      <c r="D15" s="53" t="s">
        <v>78</v>
      </c>
      <c r="E15" s="53" t="s">
        <v>68</v>
      </c>
      <c r="F15" s="53" t="s">
        <v>79</v>
      </c>
      <c r="G15" s="53" t="s">
        <v>1</v>
      </c>
    </row>
    <row r="16" spans="1:7" ht="12.75">
      <c r="A16" s="53">
        <v>1900</v>
      </c>
      <c r="B16" s="53">
        <v>285</v>
      </c>
      <c r="C16" s="53">
        <v>950</v>
      </c>
      <c r="D16" s="53">
        <v>160</v>
      </c>
      <c r="E16" s="53">
        <v>47</v>
      </c>
      <c r="F16" s="53">
        <v>42</v>
      </c>
      <c r="G16" s="53">
        <f>SUM(B16:F16)</f>
        <v>1484</v>
      </c>
    </row>
    <row r="17" spans="1:7" ht="12.75">
      <c r="A17" s="53" t="s">
        <v>80</v>
      </c>
      <c r="B17" s="176">
        <f>B16/G16</f>
        <v>0.19204851752021562</v>
      </c>
      <c r="C17" s="176">
        <f>C16/G16</f>
        <v>0.6401617250673854</v>
      </c>
      <c r="D17" s="176">
        <f>D16/G16</f>
        <v>0.1078167115902965</v>
      </c>
      <c r="E17" s="176">
        <f>E16/G16</f>
        <v>0.03167115902964959</v>
      </c>
      <c r="F17" s="176">
        <f>F16/G16</f>
        <v>0.02830188679245283</v>
      </c>
      <c r="G17" s="176">
        <f>G16/G16</f>
        <v>1</v>
      </c>
    </row>
    <row r="19" ht="12.75">
      <c r="A19" s="26" t="s">
        <v>279</v>
      </c>
    </row>
    <row r="22" ht="15">
      <c r="A22" s="177" t="s">
        <v>120</v>
      </c>
    </row>
    <row r="24" spans="1:6" ht="12.75">
      <c r="A24" s="9"/>
      <c r="B24" s="53" t="s">
        <v>20</v>
      </c>
      <c r="C24" s="190" t="s">
        <v>121</v>
      </c>
      <c r="D24" s="191"/>
      <c r="E24" s="190" t="s">
        <v>122</v>
      </c>
      <c r="F24" s="192"/>
    </row>
    <row r="25" spans="1:6" ht="12.75">
      <c r="A25" s="62">
        <v>1900</v>
      </c>
      <c r="B25" s="37">
        <v>1750</v>
      </c>
      <c r="C25" s="195">
        <v>104</v>
      </c>
      <c r="D25" s="196"/>
      <c r="E25" s="14"/>
      <c r="F25" s="6"/>
    </row>
    <row r="26" spans="1:6" ht="12.75">
      <c r="A26" s="62">
        <v>1914</v>
      </c>
      <c r="B26" s="12">
        <v>3150</v>
      </c>
      <c r="C26" s="195">
        <v>147</v>
      </c>
      <c r="D26" s="196"/>
      <c r="E26" s="14"/>
      <c r="F26" s="6"/>
    </row>
    <row r="27" spans="1:6" ht="12.75">
      <c r="A27" s="62">
        <v>1928</v>
      </c>
      <c r="B27" s="12">
        <v>24065</v>
      </c>
      <c r="C27" s="195">
        <v>277</v>
      </c>
      <c r="D27" s="196"/>
      <c r="E27" s="14"/>
      <c r="F27" s="6"/>
    </row>
    <row r="28" spans="1:6" ht="12.75">
      <c r="A28" s="63">
        <v>1937</v>
      </c>
      <c r="B28" s="13"/>
      <c r="C28" s="198">
        <v>144</v>
      </c>
      <c r="D28" s="199"/>
      <c r="E28" s="17">
        <v>904</v>
      </c>
      <c r="F28" s="5"/>
    </row>
    <row r="30" ht="12.75">
      <c r="A30" s="26" t="s">
        <v>280</v>
      </c>
    </row>
    <row r="31" ht="12.75">
      <c r="A31" s="14" t="s">
        <v>123</v>
      </c>
    </row>
    <row r="32" ht="12.75">
      <c r="A32" s="14" t="s">
        <v>139</v>
      </c>
    </row>
    <row r="33" ht="12.75">
      <c r="A33" s="14" t="s">
        <v>128</v>
      </c>
    </row>
    <row r="35" spans="1:4" ht="12.75">
      <c r="A35" s="20"/>
      <c r="B35" s="190" t="s">
        <v>124</v>
      </c>
      <c r="C35" s="191"/>
      <c r="D35" s="192"/>
    </row>
    <row r="36" spans="1:4" ht="12.75">
      <c r="A36" s="62" t="s">
        <v>125</v>
      </c>
      <c r="B36" s="195">
        <v>651</v>
      </c>
      <c r="C36" s="196"/>
      <c r="D36" s="197"/>
    </row>
    <row r="37" spans="1:4" ht="12.75">
      <c r="A37" s="62" t="s">
        <v>126</v>
      </c>
      <c r="B37" s="195">
        <v>521</v>
      </c>
      <c r="C37" s="196"/>
      <c r="D37" s="197"/>
    </row>
    <row r="38" spans="1:4" ht="12.75">
      <c r="A38" s="63" t="s">
        <v>127</v>
      </c>
      <c r="B38" s="198">
        <v>389</v>
      </c>
      <c r="C38" s="199"/>
      <c r="D38" s="200"/>
    </row>
    <row r="40" ht="12.75">
      <c r="A40" s="26" t="s">
        <v>281</v>
      </c>
    </row>
    <row r="41" ht="12.75">
      <c r="A41" s="14" t="s">
        <v>274</v>
      </c>
    </row>
    <row r="42" ht="12.75">
      <c r="A42" s="14" t="s">
        <v>275</v>
      </c>
    </row>
  </sheetData>
  <mergeCells count="10">
    <mergeCell ref="C28:D28"/>
    <mergeCell ref="E24:F24"/>
    <mergeCell ref="C24:D24"/>
    <mergeCell ref="C25:D25"/>
    <mergeCell ref="C26:D26"/>
    <mergeCell ref="C27:D27"/>
    <mergeCell ref="B35:D35"/>
    <mergeCell ref="B36:D36"/>
    <mergeCell ref="B37:D37"/>
    <mergeCell ref="B38:D38"/>
  </mergeCells>
  <printOptions/>
  <pageMargins left="0.75" right="0.75" top="1" bottom="1" header="0.4921259845" footer="0.4921259845"/>
  <pageSetup firstPageNumber="96" useFirstPageNumber="1" fitToHeight="1" fitToWidth="1" orientation="portrait" paperSize="9" scale="94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workbookViewId="0" topLeftCell="A34">
      <selection activeCell="E42" sqref="E42"/>
    </sheetView>
  </sheetViews>
  <sheetFormatPr defaultColWidth="11.421875" defaultRowHeight="12.75"/>
  <cols>
    <col min="1" max="1" width="9.28125" style="0" customWidth="1"/>
    <col min="2" max="2" width="13.00390625" style="0" customWidth="1"/>
    <col min="3" max="4" width="12.8515625" style="0" customWidth="1"/>
    <col min="5" max="5" width="13.00390625" style="0" customWidth="1"/>
    <col min="6" max="6" width="12.7109375" style="0" customWidth="1"/>
    <col min="8" max="8" width="13.140625" style="0" customWidth="1"/>
    <col min="9" max="9" width="13.8515625" style="0" customWidth="1"/>
    <col min="10" max="10" width="14.421875" style="0" customWidth="1"/>
    <col min="11" max="11" width="13.8515625" style="0" customWidth="1"/>
  </cols>
  <sheetData>
    <row r="1" ht="15.75">
      <c r="A1" s="147" t="s">
        <v>285</v>
      </c>
    </row>
    <row r="3" spans="1:11" ht="12.75">
      <c r="A3" s="170"/>
      <c r="B3" s="56" t="s">
        <v>104</v>
      </c>
      <c r="C3" s="56" t="s">
        <v>65</v>
      </c>
      <c r="D3" s="56" t="s">
        <v>64</v>
      </c>
      <c r="E3" s="56" t="s">
        <v>78</v>
      </c>
      <c r="F3" s="56" t="s">
        <v>105</v>
      </c>
      <c r="G3" s="56" t="s">
        <v>68</v>
      </c>
      <c r="H3" s="56" t="s">
        <v>106</v>
      </c>
      <c r="I3" s="56" t="s">
        <v>107</v>
      </c>
      <c r="J3" s="56" t="s">
        <v>38</v>
      </c>
      <c r="K3" s="56" t="s">
        <v>14</v>
      </c>
    </row>
    <row r="4" spans="1:11" ht="12.75">
      <c r="A4" s="67">
        <v>1964</v>
      </c>
      <c r="B4" s="159">
        <v>253012</v>
      </c>
      <c r="C4" s="159">
        <v>458568</v>
      </c>
      <c r="D4" s="159">
        <v>665456</v>
      </c>
      <c r="E4" s="159">
        <v>359567</v>
      </c>
      <c r="F4" s="159">
        <v>483090</v>
      </c>
      <c r="G4" s="159">
        <v>131865</v>
      </c>
      <c r="H4" s="159">
        <v>78626</v>
      </c>
      <c r="I4" s="159">
        <v>32695325</v>
      </c>
      <c r="J4" s="159">
        <v>2430184</v>
      </c>
      <c r="K4" s="159">
        <v>35125509</v>
      </c>
    </row>
    <row r="5" spans="1:11" ht="12.75">
      <c r="A5" s="67">
        <v>1965</v>
      </c>
      <c r="B5" s="159">
        <v>254526</v>
      </c>
      <c r="C5" s="159">
        <v>476810</v>
      </c>
      <c r="D5" s="159">
        <v>726105</v>
      </c>
      <c r="E5" s="159">
        <v>387458</v>
      </c>
      <c r="F5" s="159">
        <v>527849</v>
      </c>
      <c r="G5" s="159">
        <v>133249</v>
      </c>
      <c r="H5" s="159">
        <v>83340</v>
      </c>
      <c r="I5" s="159">
        <v>35133942</v>
      </c>
      <c r="J5" s="159">
        <v>2589337</v>
      </c>
      <c r="K5" s="159">
        <v>37723279</v>
      </c>
    </row>
    <row r="6" spans="1:11" ht="12.75">
      <c r="A6" s="67">
        <v>1966</v>
      </c>
      <c r="B6" s="159">
        <v>266673</v>
      </c>
      <c r="C6" s="159">
        <v>494424</v>
      </c>
      <c r="D6" s="159">
        <v>850205</v>
      </c>
      <c r="E6" s="159">
        <v>399678</v>
      </c>
      <c r="F6" s="159">
        <v>537551</v>
      </c>
      <c r="G6" s="159">
        <v>136927</v>
      </c>
      <c r="H6" s="159">
        <v>89417</v>
      </c>
      <c r="I6" s="159">
        <v>37091165</v>
      </c>
      <c r="J6" s="159">
        <v>2774875</v>
      </c>
      <c r="K6" s="159">
        <v>39866040</v>
      </c>
    </row>
    <row r="7" spans="1:12" ht="12.75">
      <c r="A7" s="67">
        <v>1967</v>
      </c>
      <c r="B7" s="159">
        <v>364978</v>
      </c>
      <c r="C7" s="159">
        <v>602531</v>
      </c>
      <c r="D7" s="159">
        <v>957660</v>
      </c>
      <c r="E7" s="159">
        <v>461189</v>
      </c>
      <c r="F7" s="159">
        <v>704023</v>
      </c>
      <c r="G7" s="159">
        <v>200028</v>
      </c>
      <c r="H7" s="159"/>
      <c r="I7" s="159">
        <v>37397794</v>
      </c>
      <c r="J7" s="159">
        <v>3290409</v>
      </c>
      <c r="K7" s="159">
        <v>40688203</v>
      </c>
      <c r="L7" s="1"/>
    </row>
    <row r="8" spans="1:12" ht="12.75">
      <c r="A8" s="67">
        <v>1968</v>
      </c>
      <c r="B8" s="159">
        <v>389294</v>
      </c>
      <c r="C8" s="159">
        <v>637843</v>
      </c>
      <c r="D8" s="159">
        <v>1037750</v>
      </c>
      <c r="E8" s="159">
        <v>490445</v>
      </c>
      <c r="F8" s="159">
        <v>729193</v>
      </c>
      <c r="G8" s="159">
        <v>210134</v>
      </c>
      <c r="H8" s="159"/>
      <c r="I8" s="159">
        <v>38877539</v>
      </c>
      <c r="J8" s="159">
        <v>3494659</v>
      </c>
      <c r="K8" s="159">
        <v>42372198</v>
      </c>
      <c r="L8" s="1"/>
    </row>
    <row r="9" spans="1:12" ht="12.75">
      <c r="A9" s="67">
        <v>1969</v>
      </c>
      <c r="B9" s="159">
        <v>272358</v>
      </c>
      <c r="C9" s="159">
        <v>589109</v>
      </c>
      <c r="D9" s="159">
        <v>895361</v>
      </c>
      <c r="E9" s="159">
        <v>428453</v>
      </c>
      <c r="F9" s="159">
        <v>622126</v>
      </c>
      <c r="G9" s="159">
        <v>194763</v>
      </c>
      <c r="H9" s="159"/>
      <c r="I9" s="159">
        <v>42348854</v>
      </c>
      <c r="J9" s="159">
        <v>3002170</v>
      </c>
      <c r="K9" s="159">
        <v>45351024</v>
      </c>
      <c r="L9" s="1"/>
    </row>
    <row r="10" spans="1:12" ht="12.75">
      <c r="A10" s="67">
        <v>1970</v>
      </c>
      <c r="B10" s="159">
        <v>240267</v>
      </c>
      <c r="C10" s="159">
        <v>590263</v>
      </c>
      <c r="D10" s="159">
        <v>901551</v>
      </c>
      <c r="E10" s="159">
        <v>434659</v>
      </c>
      <c r="F10" s="159">
        <v>620972</v>
      </c>
      <c r="G10" s="159">
        <v>175273</v>
      </c>
      <c r="H10" s="159"/>
      <c r="I10" s="159">
        <v>49219795</v>
      </c>
      <c r="J10" s="159">
        <v>2962985</v>
      </c>
      <c r="K10" s="159">
        <v>52182780</v>
      </c>
      <c r="L10" s="1"/>
    </row>
    <row r="11" spans="1:12" ht="12.75">
      <c r="A11" s="67">
        <v>1971</v>
      </c>
      <c r="B11" s="159">
        <v>219324</v>
      </c>
      <c r="C11" s="159">
        <v>602150</v>
      </c>
      <c r="D11" s="159">
        <v>658672</v>
      </c>
      <c r="E11" s="159">
        <v>349597</v>
      </c>
      <c r="F11" s="159">
        <v>629296</v>
      </c>
      <c r="G11" s="159">
        <v>168458</v>
      </c>
      <c r="H11" s="159"/>
      <c r="I11" s="159">
        <v>53756079</v>
      </c>
      <c r="J11" s="159">
        <v>2627497</v>
      </c>
      <c r="K11" s="159">
        <v>56383576</v>
      </c>
      <c r="L11" s="1"/>
    </row>
    <row r="12" spans="1:12" ht="12.75">
      <c r="A12" s="67">
        <v>1972</v>
      </c>
      <c r="B12" s="159">
        <v>213294</v>
      </c>
      <c r="C12" s="159">
        <v>611421</v>
      </c>
      <c r="D12" s="159">
        <v>723722</v>
      </c>
      <c r="E12" s="159">
        <v>340802</v>
      </c>
      <c r="F12" s="159">
        <v>637106</v>
      </c>
      <c r="G12" s="159">
        <v>165492</v>
      </c>
      <c r="H12" s="159"/>
      <c r="I12" s="159">
        <v>57306082</v>
      </c>
      <c r="J12" s="159">
        <v>2691837</v>
      </c>
      <c r="K12" s="159">
        <v>59997919</v>
      </c>
      <c r="L12" s="1"/>
    </row>
    <row r="13" spans="1:12" ht="12.75">
      <c r="A13" s="67">
        <v>1973</v>
      </c>
      <c r="B13" s="159">
        <v>218709</v>
      </c>
      <c r="C13" s="159">
        <v>645764</v>
      </c>
      <c r="D13" s="159">
        <v>767396</v>
      </c>
      <c r="E13" s="159">
        <v>345600</v>
      </c>
      <c r="F13" s="159">
        <v>675249</v>
      </c>
      <c r="G13" s="159">
        <v>175602</v>
      </c>
      <c r="H13" s="159"/>
      <c r="I13" s="159">
        <v>59066978</v>
      </c>
      <c r="J13" s="159">
        <v>2828320</v>
      </c>
      <c r="K13" s="159">
        <v>61895298</v>
      </c>
      <c r="L13" s="1"/>
    </row>
    <row r="14" spans="1:12" ht="12.75">
      <c r="A14" s="67">
        <v>1974</v>
      </c>
      <c r="B14" s="159">
        <v>229475</v>
      </c>
      <c r="C14" s="159">
        <v>640631</v>
      </c>
      <c r="D14" s="159">
        <v>784891</v>
      </c>
      <c r="E14" s="159">
        <v>341434</v>
      </c>
      <c r="F14" s="159">
        <v>773149</v>
      </c>
      <c r="G14" s="159">
        <v>185108</v>
      </c>
      <c r="H14" s="159"/>
      <c r="I14" s="159">
        <v>63100421</v>
      </c>
      <c r="J14" s="159">
        <v>2954688</v>
      </c>
      <c r="K14" s="159">
        <v>66055109</v>
      </c>
      <c r="L14" s="1"/>
    </row>
    <row r="15" spans="1:12" ht="12.75">
      <c r="A15" s="67">
        <v>1975</v>
      </c>
      <c r="B15" s="159">
        <v>238451</v>
      </c>
      <c r="C15" s="159">
        <v>661167</v>
      </c>
      <c r="D15" s="159">
        <v>827743</v>
      </c>
      <c r="E15" s="159">
        <v>352026</v>
      </c>
      <c r="F15" s="159">
        <v>799908</v>
      </c>
      <c r="G15" s="159">
        <v>199058</v>
      </c>
      <c r="H15" s="159"/>
      <c r="I15" s="159">
        <v>66135545</v>
      </c>
      <c r="J15" s="159">
        <v>3078353</v>
      </c>
      <c r="K15" s="159">
        <f>I15+J15</f>
        <v>69213898</v>
      </c>
      <c r="L15" s="1"/>
    </row>
    <row r="16" spans="1:12" ht="12.75">
      <c r="A16" s="67">
        <v>1976</v>
      </c>
      <c r="B16" s="159">
        <v>240031</v>
      </c>
      <c r="C16" s="159">
        <v>732162</v>
      </c>
      <c r="D16" s="159">
        <v>841505</v>
      </c>
      <c r="E16" s="159">
        <v>339994</v>
      </c>
      <c r="F16" s="159">
        <v>804140</v>
      </c>
      <c r="G16" s="159">
        <v>181122</v>
      </c>
      <c r="H16" s="159"/>
      <c r="I16" s="159">
        <v>66583736</v>
      </c>
      <c r="J16" s="159">
        <v>3138954</v>
      </c>
      <c r="K16" s="159">
        <v>69722690</v>
      </c>
      <c r="L16" s="1"/>
    </row>
    <row r="17" spans="1:12" ht="12.75">
      <c r="A17" s="67">
        <v>1977</v>
      </c>
      <c r="B17" s="159">
        <v>256671</v>
      </c>
      <c r="C17" s="159">
        <v>756480</v>
      </c>
      <c r="D17" s="159">
        <v>919052</v>
      </c>
      <c r="E17" s="159">
        <v>360954</v>
      </c>
      <c r="F17" s="159">
        <v>816391</v>
      </c>
      <c r="G17" s="159">
        <v>268578</v>
      </c>
      <c r="H17" s="159"/>
      <c r="I17" s="159">
        <v>69919363</v>
      </c>
      <c r="J17" s="159">
        <f>SUM(B17:H17)</f>
        <v>3378126</v>
      </c>
      <c r="K17" s="159">
        <f>I17+J17</f>
        <v>73297489</v>
      </c>
      <c r="L17" s="1"/>
    </row>
    <row r="18" spans="1:12" ht="12.75">
      <c r="A18" s="67">
        <v>1978</v>
      </c>
      <c r="B18" s="159">
        <v>306252</v>
      </c>
      <c r="C18" s="159">
        <v>764588</v>
      </c>
      <c r="D18" s="159">
        <v>1028856</v>
      </c>
      <c r="E18" s="159">
        <v>341998</v>
      </c>
      <c r="F18" s="159">
        <v>1036264</v>
      </c>
      <c r="G18" s="159">
        <v>387688</v>
      </c>
      <c r="H18" s="159"/>
      <c r="I18" s="159">
        <v>71868751</v>
      </c>
      <c r="J18" s="159">
        <f aca="true" t="shared" si="0" ref="J18:J23">SUM(B18:H18)</f>
        <v>3865646</v>
      </c>
      <c r="K18" s="159">
        <f aca="true" t="shared" si="1" ref="K18:K30">I18+J18</f>
        <v>75734397</v>
      </c>
      <c r="L18" s="1"/>
    </row>
    <row r="19" spans="1:12" ht="12.75">
      <c r="A19" s="67">
        <v>1979</v>
      </c>
      <c r="B19" s="159">
        <v>343556</v>
      </c>
      <c r="C19" s="159">
        <v>963839</v>
      </c>
      <c r="D19" s="159">
        <v>906470</v>
      </c>
      <c r="E19" s="159">
        <v>382926</v>
      </c>
      <c r="F19" s="159">
        <v>909195</v>
      </c>
      <c r="G19" s="159">
        <v>348092</v>
      </c>
      <c r="H19" s="159"/>
      <c r="I19" s="159">
        <v>72278743</v>
      </c>
      <c r="J19" s="159">
        <f t="shared" si="0"/>
        <v>3854078</v>
      </c>
      <c r="K19" s="159">
        <f t="shared" si="1"/>
        <v>76132821</v>
      </c>
      <c r="L19" s="1"/>
    </row>
    <row r="20" spans="1:12" ht="12.75">
      <c r="A20" s="67">
        <v>1980</v>
      </c>
      <c r="B20" s="159">
        <v>357553</v>
      </c>
      <c r="C20" s="159">
        <v>980459</v>
      </c>
      <c r="D20" s="159">
        <v>979657</v>
      </c>
      <c r="E20" s="159">
        <v>373997</v>
      </c>
      <c r="F20" s="159">
        <v>1017500</v>
      </c>
      <c r="G20" s="159">
        <v>386277</v>
      </c>
      <c r="H20" s="159"/>
      <c r="I20" s="159">
        <v>76307702</v>
      </c>
      <c r="J20" s="159">
        <f t="shared" si="0"/>
        <v>4095443</v>
      </c>
      <c r="K20" s="159">
        <f t="shared" si="1"/>
        <v>80403145</v>
      </c>
      <c r="L20" s="1"/>
    </row>
    <row r="21" spans="1:12" ht="12.75">
      <c r="A21" s="67">
        <v>1981</v>
      </c>
      <c r="B21" s="159">
        <v>402538</v>
      </c>
      <c r="C21" s="159">
        <v>1102035</v>
      </c>
      <c r="D21" s="159">
        <v>979499</v>
      </c>
      <c r="E21" s="159">
        <v>373922</v>
      </c>
      <c r="F21" s="159">
        <v>1056236</v>
      </c>
      <c r="G21" s="159">
        <v>420131</v>
      </c>
      <c r="H21" s="159"/>
      <c r="I21" s="159">
        <v>82060736</v>
      </c>
      <c r="J21" s="159">
        <f t="shared" si="0"/>
        <v>4334361</v>
      </c>
      <c r="K21" s="159">
        <f t="shared" si="1"/>
        <v>86395097</v>
      </c>
      <c r="L21" s="1"/>
    </row>
    <row r="22" spans="1:12" ht="12.75">
      <c r="A22" s="67">
        <v>1982</v>
      </c>
      <c r="B22" s="159">
        <v>485665</v>
      </c>
      <c r="C22" s="159">
        <v>952206</v>
      </c>
      <c r="D22" s="159">
        <v>754291</v>
      </c>
      <c r="E22" s="159">
        <v>407994</v>
      </c>
      <c r="F22" s="159">
        <v>921620</v>
      </c>
      <c r="G22" s="159">
        <v>317929</v>
      </c>
      <c r="H22" s="159"/>
      <c r="I22" s="159">
        <v>69604674</v>
      </c>
      <c r="J22" s="159">
        <f>SUM(B22:H22)</f>
        <v>3839705</v>
      </c>
      <c r="K22" s="159">
        <f t="shared" si="1"/>
        <v>73444379</v>
      </c>
      <c r="L22" s="1"/>
    </row>
    <row r="23" spans="1:12" ht="12.75">
      <c r="A23" s="67">
        <v>1983</v>
      </c>
      <c r="B23" s="159"/>
      <c r="C23" s="159"/>
      <c r="D23" s="159"/>
      <c r="E23" s="159"/>
      <c r="F23" s="159"/>
      <c r="G23" s="159"/>
      <c r="H23" s="159"/>
      <c r="I23" s="159"/>
      <c r="J23" s="159">
        <f t="shared" si="0"/>
        <v>0</v>
      </c>
      <c r="K23" s="159">
        <f t="shared" si="1"/>
        <v>0</v>
      </c>
      <c r="L23" s="1"/>
    </row>
    <row r="24" spans="1:12" ht="12.75">
      <c r="A24" s="67">
        <v>1984</v>
      </c>
      <c r="B24" s="159">
        <v>592849</v>
      </c>
      <c r="C24" s="159">
        <v>820505</v>
      </c>
      <c r="D24" s="159">
        <v>812217</v>
      </c>
      <c r="E24" s="159">
        <v>573776</v>
      </c>
      <c r="F24" s="159">
        <v>1042784</v>
      </c>
      <c r="G24" s="159">
        <v>296341</v>
      </c>
      <c r="H24" s="159"/>
      <c r="I24" s="159">
        <v>76958269</v>
      </c>
      <c r="J24" s="159">
        <f aca="true" t="shared" si="2" ref="J24:J30">SUM(B24:H24)</f>
        <v>4138472</v>
      </c>
      <c r="K24" s="159">
        <f t="shared" si="1"/>
        <v>81096741</v>
      </c>
      <c r="L24" s="1"/>
    </row>
    <row r="25" spans="1:12" ht="12.75">
      <c r="A25" s="67">
        <v>1985</v>
      </c>
      <c r="B25" s="159">
        <v>614083</v>
      </c>
      <c r="C25" s="159">
        <v>619469</v>
      </c>
      <c r="D25" s="159">
        <v>843622</v>
      </c>
      <c r="E25" s="159">
        <v>555305</v>
      </c>
      <c r="F25" s="159">
        <v>969808</v>
      </c>
      <c r="G25" s="159">
        <v>305616</v>
      </c>
      <c r="H25" s="159"/>
      <c r="I25" s="159">
        <v>84470748</v>
      </c>
      <c r="J25" s="159">
        <f t="shared" si="2"/>
        <v>3907903</v>
      </c>
      <c r="K25" s="159">
        <f t="shared" si="1"/>
        <v>88378651</v>
      </c>
      <c r="L25" s="1"/>
    </row>
    <row r="26" spans="1:12" ht="12.75">
      <c r="A26" s="67">
        <v>1986</v>
      </c>
      <c r="B26" s="159">
        <v>696360</v>
      </c>
      <c r="C26" s="159">
        <v>657742</v>
      </c>
      <c r="D26" s="159">
        <v>978271</v>
      </c>
      <c r="E26" s="159">
        <v>574242</v>
      </c>
      <c r="F26" s="159">
        <v>1131363</v>
      </c>
      <c r="G26" s="159">
        <v>391828</v>
      </c>
      <c r="H26" s="159"/>
      <c r="I26" s="159">
        <v>106600763</v>
      </c>
      <c r="J26" s="159">
        <f t="shared" si="2"/>
        <v>4429806</v>
      </c>
      <c r="K26" s="159">
        <f t="shared" si="1"/>
        <v>111030569</v>
      </c>
      <c r="L26" s="1"/>
    </row>
    <row r="27" spans="1:12" ht="12.75">
      <c r="A27" s="67">
        <v>1987</v>
      </c>
      <c r="B27" s="159">
        <v>708191</v>
      </c>
      <c r="C27" s="159">
        <v>661470</v>
      </c>
      <c r="D27" s="159">
        <v>1041155</v>
      </c>
      <c r="E27" s="159">
        <v>680042</v>
      </c>
      <c r="F27" s="159">
        <v>1482896</v>
      </c>
      <c r="G27" s="159">
        <v>407950</v>
      </c>
      <c r="H27" s="159"/>
      <c r="I27" s="159">
        <v>132302689</v>
      </c>
      <c r="J27" s="159">
        <f t="shared" si="2"/>
        <v>4981704</v>
      </c>
      <c r="K27" s="159">
        <f t="shared" si="1"/>
        <v>137284393</v>
      </c>
      <c r="L27" s="1"/>
    </row>
    <row r="28" spans="1:12" ht="12.75">
      <c r="A28" s="67">
        <v>1988</v>
      </c>
      <c r="B28" s="159"/>
      <c r="C28" s="159"/>
      <c r="D28" s="159"/>
      <c r="E28" s="159"/>
      <c r="F28" s="159"/>
      <c r="G28" s="159"/>
      <c r="H28" s="159"/>
      <c r="I28" s="159"/>
      <c r="J28" s="159">
        <f t="shared" si="2"/>
        <v>0</v>
      </c>
      <c r="K28" s="159">
        <f t="shared" si="1"/>
        <v>0</v>
      </c>
      <c r="L28" s="1"/>
    </row>
    <row r="29" spans="1:12" ht="12.75">
      <c r="A29" s="67">
        <v>1989</v>
      </c>
      <c r="B29" s="159"/>
      <c r="C29" s="159"/>
      <c r="D29" s="159"/>
      <c r="E29" s="159"/>
      <c r="F29" s="159"/>
      <c r="G29" s="159"/>
      <c r="H29" s="159"/>
      <c r="I29" s="159"/>
      <c r="J29" s="159">
        <f t="shared" si="2"/>
        <v>0</v>
      </c>
      <c r="K29" s="159">
        <f t="shared" si="1"/>
        <v>0</v>
      </c>
      <c r="L29" s="1"/>
    </row>
    <row r="30" spans="1:12" ht="12.75">
      <c r="A30" s="72">
        <v>1990</v>
      </c>
      <c r="B30" s="169">
        <v>1027873</v>
      </c>
      <c r="C30" s="169">
        <v>829025</v>
      </c>
      <c r="D30" s="169">
        <v>1503139</v>
      </c>
      <c r="E30" s="169">
        <v>1065648</v>
      </c>
      <c r="F30" s="169">
        <v>2149214</v>
      </c>
      <c r="G30" s="169">
        <v>418334</v>
      </c>
      <c r="H30" s="169"/>
      <c r="I30" s="169">
        <v>215556955</v>
      </c>
      <c r="J30" s="169">
        <f t="shared" si="2"/>
        <v>6993233</v>
      </c>
      <c r="K30" s="169">
        <f t="shared" si="1"/>
        <v>222550188</v>
      </c>
      <c r="L30" s="1"/>
    </row>
    <row r="31" spans="1:12" ht="12.75">
      <c r="A31" s="106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"/>
    </row>
    <row r="32" spans="1:12" ht="12.75">
      <c r="A32" s="26" t="s">
        <v>90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"/>
    </row>
    <row r="33" spans="1:12" ht="12.75">
      <c r="A33" s="14" t="s">
        <v>247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"/>
    </row>
    <row r="34" spans="1:12" ht="12.75">
      <c r="A34" s="106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47" t="s">
        <v>284</v>
      </c>
      <c r="K36" s="1"/>
      <c r="L36" s="1"/>
    </row>
    <row r="38" spans="1:10" ht="12.75">
      <c r="A38" s="170"/>
      <c r="B38" s="145" t="s">
        <v>104</v>
      </c>
      <c r="C38" s="145" t="s">
        <v>65</v>
      </c>
      <c r="D38" s="145" t="s">
        <v>64</v>
      </c>
      <c r="E38" s="108" t="s">
        <v>78</v>
      </c>
      <c r="F38" s="145" t="s">
        <v>105</v>
      </c>
      <c r="G38" s="145" t="s">
        <v>68</v>
      </c>
      <c r="H38" s="145" t="s">
        <v>107</v>
      </c>
      <c r="I38" s="145" t="s">
        <v>38</v>
      </c>
      <c r="J38" s="145" t="s">
        <v>14</v>
      </c>
    </row>
    <row r="39" spans="1:10" ht="12.75">
      <c r="A39" s="67">
        <v>1983</v>
      </c>
      <c r="B39" s="178"/>
      <c r="C39" s="163"/>
      <c r="D39" s="163"/>
      <c r="E39" s="152"/>
      <c r="F39" s="163"/>
      <c r="G39" s="163"/>
      <c r="H39" s="163">
        <v>895241</v>
      </c>
      <c r="I39" s="178"/>
      <c r="J39" s="179" t="s">
        <v>244</v>
      </c>
    </row>
    <row r="40" spans="1:10" ht="12.75">
      <c r="A40" s="67">
        <v>1984</v>
      </c>
      <c r="B40" s="111">
        <v>47000</v>
      </c>
      <c r="C40" s="159">
        <v>123092</v>
      </c>
      <c r="D40" s="159">
        <v>137323</v>
      </c>
      <c r="E40" s="110">
        <v>21412</v>
      </c>
      <c r="F40" s="159">
        <v>119910</v>
      </c>
      <c r="G40" s="159">
        <v>114230</v>
      </c>
      <c r="H40" s="159">
        <v>895241</v>
      </c>
      <c r="I40" s="111">
        <v>562967</v>
      </c>
      <c r="J40" s="111">
        <f>H40+I40</f>
        <v>1458208</v>
      </c>
    </row>
    <row r="41" spans="1:10" ht="12.75">
      <c r="A41" s="67">
        <v>1985</v>
      </c>
      <c r="B41" s="111">
        <v>57494</v>
      </c>
      <c r="C41" s="159">
        <v>127092</v>
      </c>
      <c r="D41" s="159">
        <v>330158</v>
      </c>
      <c r="E41" s="110">
        <v>31412</v>
      </c>
      <c r="F41" s="159">
        <v>141191</v>
      </c>
      <c r="G41" s="159">
        <v>125179</v>
      </c>
      <c r="H41" s="159">
        <v>6753064</v>
      </c>
      <c r="I41" s="111"/>
      <c r="J41" s="180" t="s">
        <v>244</v>
      </c>
    </row>
    <row r="42" spans="1:10" ht="12.75">
      <c r="A42" s="67">
        <v>1986</v>
      </c>
      <c r="B42" s="111">
        <v>113802</v>
      </c>
      <c r="C42" s="159">
        <v>251585</v>
      </c>
      <c r="D42" s="159">
        <v>752194</v>
      </c>
      <c r="E42" s="110">
        <v>61263</v>
      </c>
      <c r="F42" s="159">
        <v>159579</v>
      </c>
      <c r="G42" s="159">
        <v>156148</v>
      </c>
      <c r="H42" s="159">
        <v>13207728</v>
      </c>
      <c r="I42" s="111">
        <v>1534571</v>
      </c>
      <c r="J42" s="111">
        <f>H42+I42</f>
        <v>14742299</v>
      </c>
    </row>
    <row r="43" spans="1:10" ht="12.75">
      <c r="A43" s="67">
        <v>1987</v>
      </c>
      <c r="B43" s="111">
        <v>191838</v>
      </c>
      <c r="C43" s="159">
        <v>711073</v>
      </c>
      <c r="D43" s="159">
        <v>1637842</v>
      </c>
      <c r="E43" s="110">
        <v>72263</v>
      </c>
      <c r="F43" s="159">
        <v>294970</v>
      </c>
      <c r="G43" s="159">
        <v>213930</v>
      </c>
      <c r="H43" s="159">
        <v>20560888</v>
      </c>
      <c r="I43" s="111">
        <v>3121916</v>
      </c>
      <c r="J43" s="111">
        <f>H43+I43</f>
        <v>23682804</v>
      </c>
    </row>
    <row r="44" spans="1:10" ht="12.75">
      <c r="A44" s="67">
        <v>1988</v>
      </c>
      <c r="B44" s="111"/>
      <c r="C44" s="159"/>
      <c r="D44" s="159"/>
      <c r="E44" s="110"/>
      <c r="F44" s="159"/>
      <c r="G44" s="159"/>
      <c r="H44" s="159"/>
      <c r="I44" s="111"/>
      <c r="J44" s="180" t="s">
        <v>244</v>
      </c>
    </row>
    <row r="45" spans="1:10" ht="12.75">
      <c r="A45" s="67">
        <v>1989</v>
      </c>
      <c r="B45" s="111">
        <v>383380</v>
      </c>
      <c r="C45" s="159">
        <v>461338</v>
      </c>
      <c r="D45" s="159">
        <v>1842332</v>
      </c>
      <c r="E45" s="110">
        <v>129380</v>
      </c>
      <c r="F45" s="159">
        <v>255680</v>
      </c>
      <c r="G45" s="159">
        <v>576749</v>
      </c>
      <c r="H45" s="159">
        <v>21574265</v>
      </c>
      <c r="I45" s="111">
        <f>SUM(B45:G45)</f>
        <v>3648859</v>
      </c>
      <c r="J45" s="111">
        <f>H45+I45</f>
        <v>25223124</v>
      </c>
    </row>
    <row r="46" spans="1:10" ht="12.75">
      <c r="A46" s="72">
        <v>1990</v>
      </c>
      <c r="B46" s="149">
        <v>382540</v>
      </c>
      <c r="C46" s="169">
        <v>414562</v>
      </c>
      <c r="D46" s="169">
        <v>2256808</v>
      </c>
      <c r="E46" s="154">
        <v>190207</v>
      </c>
      <c r="F46" s="169">
        <v>253128</v>
      </c>
      <c r="G46" s="169">
        <v>622900</v>
      </c>
      <c r="H46" s="169">
        <v>23369272</v>
      </c>
      <c r="I46" s="149">
        <f>SUM(B46:G46)</f>
        <v>4120145</v>
      </c>
      <c r="J46" s="149">
        <f>H46+I46</f>
        <v>27489417</v>
      </c>
    </row>
    <row r="47" spans="1:10" ht="12.75">
      <c r="A47" s="106"/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ht="12.75">
      <c r="A48" s="26" t="s">
        <v>90</v>
      </c>
      <c r="B48" s="110"/>
      <c r="C48" s="110"/>
      <c r="D48" s="110"/>
      <c r="E48" s="110"/>
      <c r="F48" s="110"/>
      <c r="G48" s="110"/>
      <c r="H48" s="110"/>
      <c r="I48" s="110"/>
      <c r="J48" s="110"/>
    </row>
    <row r="49" spans="1:10" ht="12.75">
      <c r="A49" s="14" t="s">
        <v>247</v>
      </c>
      <c r="B49" s="110"/>
      <c r="C49" s="110"/>
      <c r="D49" s="110"/>
      <c r="E49" s="110"/>
      <c r="F49" s="110"/>
      <c r="G49" s="110"/>
      <c r="H49" s="110"/>
      <c r="I49" s="110"/>
      <c r="J49" s="110"/>
    </row>
    <row r="51" ht="15.75">
      <c r="A51" s="147" t="s">
        <v>286</v>
      </c>
    </row>
    <row r="53" spans="1:10" ht="12.75">
      <c r="A53" s="170"/>
      <c r="B53" s="145" t="s">
        <v>104</v>
      </c>
      <c r="C53" s="145" t="s">
        <v>65</v>
      </c>
      <c r="D53" s="145" t="s">
        <v>64</v>
      </c>
      <c r="E53" s="145" t="s">
        <v>78</v>
      </c>
      <c r="F53" s="145" t="s">
        <v>68</v>
      </c>
      <c r="G53" s="145" t="s">
        <v>106</v>
      </c>
      <c r="H53" s="145" t="s">
        <v>107</v>
      </c>
      <c r="I53" s="145" t="s">
        <v>38</v>
      </c>
      <c r="J53" s="145" t="s">
        <v>14</v>
      </c>
    </row>
    <row r="54" spans="1:10" ht="12.75">
      <c r="A54" s="67">
        <v>1964</v>
      </c>
      <c r="B54" s="178">
        <v>16763</v>
      </c>
      <c r="C54" s="163">
        <v>1560</v>
      </c>
      <c r="D54" s="163">
        <v>4029</v>
      </c>
      <c r="E54" s="163">
        <v>41321</v>
      </c>
      <c r="F54" s="163">
        <v>732</v>
      </c>
      <c r="G54" s="163">
        <v>702</v>
      </c>
      <c r="H54" s="163">
        <v>698335</v>
      </c>
      <c r="I54" s="163">
        <v>65107</v>
      </c>
      <c r="J54" s="163">
        <v>763442</v>
      </c>
    </row>
    <row r="55" spans="1:10" ht="12.75">
      <c r="A55" s="67">
        <v>1965</v>
      </c>
      <c r="B55" s="111">
        <v>17103</v>
      </c>
      <c r="C55" s="159">
        <v>1560</v>
      </c>
      <c r="D55" s="159">
        <v>4028</v>
      </c>
      <c r="E55" s="159">
        <v>41974</v>
      </c>
      <c r="F55" s="159">
        <v>732</v>
      </c>
      <c r="G55" s="159">
        <v>702</v>
      </c>
      <c r="H55" s="159">
        <v>710898</v>
      </c>
      <c r="I55" s="159">
        <v>66099</v>
      </c>
      <c r="J55" s="159">
        <v>776997</v>
      </c>
    </row>
    <row r="56" spans="1:10" ht="12.75">
      <c r="A56" s="67">
        <v>1966</v>
      </c>
      <c r="B56" s="111">
        <v>17103</v>
      </c>
      <c r="C56" s="159">
        <v>1560</v>
      </c>
      <c r="D56" s="159">
        <v>4028</v>
      </c>
      <c r="E56" s="159">
        <v>41974</v>
      </c>
      <c r="F56" s="159">
        <v>732</v>
      </c>
      <c r="G56" s="159">
        <v>702</v>
      </c>
      <c r="H56" s="159">
        <v>733179</v>
      </c>
      <c r="I56" s="159">
        <v>66099</v>
      </c>
      <c r="J56" s="159">
        <v>799278</v>
      </c>
    </row>
    <row r="57" spans="1:10" ht="12.75">
      <c r="A57" s="67">
        <v>1967</v>
      </c>
      <c r="B57" s="111">
        <v>14177</v>
      </c>
      <c r="C57" s="159"/>
      <c r="D57" s="159">
        <v>4028</v>
      </c>
      <c r="E57" s="159">
        <v>34105</v>
      </c>
      <c r="F57" s="159">
        <v>732</v>
      </c>
      <c r="G57" s="159"/>
      <c r="H57" s="159">
        <v>716909</v>
      </c>
      <c r="I57" s="159">
        <v>53042</v>
      </c>
      <c r="J57" s="159">
        <v>769951</v>
      </c>
    </row>
    <row r="58" spans="1:10" ht="12.75">
      <c r="A58" s="67">
        <v>1968</v>
      </c>
      <c r="B58" s="111">
        <v>14177</v>
      </c>
      <c r="C58" s="159"/>
      <c r="D58" s="159">
        <v>4003</v>
      </c>
      <c r="E58" s="159">
        <v>34105</v>
      </c>
      <c r="F58" s="159">
        <v>732</v>
      </c>
      <c r="G58" s="159"/>
      <c r="H58" s="159">
        <v>721309</v>
      </c>
      <c r="I58" s="159">
        <v>53017</v>
      </c>
      <c r="J58" s="159">
        <v>774326</v>
      </c>
    </row>
    <row r="59" spans="1:10" ht="12.75">
      <c r="A59" s="67">
        <v>1969</v>
      </c>
      <c r="B59" s="111">
        <v>14177</v>
      </c>
      <c r="C59" s="159"/>
      <c r="D59" s="159">
        <v>4409</v>
      </c>
      <c r="E59" s="159">
        <v>24667</v>
      </c>
      <c r="F59" s="159">
        <v>823</v>
      </c>
      <c r="G59" s="159"/>
      <c r="H59" s="159">
        <v>755530</v>
      </c>
      <c r="I59" s="159">
        <v>44076</v>
      </c>
      <c r="J59" s="159">
        <v>799606</v>
      </c>
    </row>
    <row r="60" spans="1:10" ht="12.75">
      <c r="A60" s="67">
        <v>1970</v>
      </c>
      <c r="B60" s="111">
        <v>14477</v>
      </c>
      <c r="C60" s="159"/>
      <c r="D60" s="159">
        <v>4409</v>
      </c>
      <c r="E60" s="159">
        <v>23518</v>
      </c>
      <c r="F60" s="159">
        <v>823</v>
      </c>
      <c r="G60" s="159"/>
      <c r="H60" s="159">
        <v>788039</v>
      </c>
      <c r="I60" s="159">
        <v>43227</v>
      </c>
      <c r="J60" s="159">
        <v>831266</v>
      </c>
    </row>
    <row r="61" spans="1:10" ht="12.75">
      <c r="A61" s="67">
        <v>1971</v>
      </c>
      <c r="B61" s="111">
        <v>12857</v>
      </c>
      <c r="C61" s="159"/>
      <c r="D61" s="159">
        <v>3809</v>
      </c>
      <c r="E61" s="159">
        <v>15173</v>
      </c>
      <c r="F61" s="159"/>
      <c r="G61" s="159"/>
      <c r="H61" s="159">
        <v>707658</v>
      </c>
      <c r="I61" s="159">
        <v>31839</v>
      </c>
      <c r="J61" s="159">
        <v>739497</v>
      </c>
    </row>
    <row r="62" spans="1:10" ht="12.75">
      <c r="A62" s="67">
        <v>1972</v>
      </c>
      <c r="B62" s="111">
        <v>12857</v>
      </c>
      <c r="C62" s="159"/>
      <c r="D62" s="159">
        <v>3809</v>
      </c>
      <c r="E62" s="159">
        <v>15173</v>
      </c>
      <c r="F62" s="159"/>
      <c r="G62" s="159"/>
      <c r="H62" s="159">
        <v>736980</v>
      </c>
      <c r="I62" s="159">
        <v>31839</v>
      </c>
      <c r="J62" s="159">
        <v>768819</v>
      </c>
    </row>
    <row r="63" spans="1:10" ht="12.75">
      <c r="A63" s="67">
        <v>1973</v>
      </c>
      <c r="B63" s="111">
        <v>12857</v>
      </c>
      <c r="C63" s="159"/>
      <c r="D63" s="159">
        <v>3809</v>
      </c>
      <c r="E63" s="159">
        <v>15173</v>
      </c>
      <c r="F63" s="159"/>
      <c r="G63" s="159"/>
      <c r="H63" s="159">
        <v>752252</v>
      </c>
      <c r="I63" s="159">
        <v>31839</v>
      </c>
      <c r="J63" s="159">
        <v>784091</v>
      </c>
    </row>
    <row r="64" spans="1:10" ht="12.75">
      <c r="A64" s="67">
        <v>1974</v>
      </c>
      <c r="B64" s="111">
        <v>7457</v>
      </c>
      <c r="C64" s="159"/>
      <c r="D64" s="159"/>
      <c r="E64" s="159">
        <v>15173</v>
      </c>
      <c r="F64" s="159"/>
      <c r="G64" s="159"/>
      <c r="H64" s="159">
        <v>768944</v>
      </c>
      <c r="I64" s="159">
        <v>22630</v>
      </c>
      <c r="J64" s="159">
        <v>791574</v>
      </c>
    </row>
    <row r="65" spans="1:10" ht="12.75">
      <c r="A65" s="67">
        <v>1975</v>
      </c>
      <c r="B65" s="111">
        <v>7457</v>
      </c>
      <c r="C65" s="159"/>
      <c r="D65" s="159"/>
      <c r="E65" s="159">
        <v>15173</v>
      </c>
      <c r="F65" s="159"/>
      <c r="G65" s="159"/>
      <c r="H65" s="159"/>
      <c r="I65" s="159"/>
      <c r="J65" s="159"/>
    </row>
    <row r="66" spans="1:10" ht="12.75">
      <c r="A66" s="67">
        <v>1976</v>
      </c>
      <c r="B66" s="111">
        <v>9213</v>
      </c>
      <c r="C66" s="159"/>
      <c r="D66" s="159"/>
      <c r="E66" s="159">
        <v>8900</v>
      </c>
      <c r="F66" s="159"/>
      <c r="G66" s="159"/>
      <c r="H66" s="159">
        <v>844885</v>
      </c>
      <c r="I66" s="159">
        <v>18113</v>
      </c>
      <c r="J66" s="159">
        <v>862998</v>
      </c>
    </row>
    <row r="67" spans="1:10" ht="12.75">
      <c r="A67" s="67">
        <v>1977</v>
      </c>
      <c r="B67" s="111">
        <v>6700</v>
      </c>
      <c r="C67" s="159"/>
      <c r="D67" s="159"/>
      <c r="E67" s="159">
        <v>8900</v>
      </c>
      <c r="F67" s="159"/>
      <c r="G67" s="159"/>
      <c r="H67" s="159">
        <v>876715</v>
      </c>
      <c r="I67" s="159"/>
      <c r="J67" s="159"/>
    </row>
    <row r="68" spans="1:10" ht="12.75">
      <c r="A68" s="67">
        <v>1978</v>
      </c>
      <c r="B68" s="111">
        <v>6700</v>
      </c>
      <c r="C68" s="159"/>
      <c r="D68" s="159"/>
      <c r="E68" s="159">
        <v>8900</v>
      </c>
      <c r="F68" s="159"/>
      <c r="G68" s="159"/>
      <c r="H68" s="159">
        <v>1045799</v>
      </c>
      <c r="I68" s="159"/>
      <c r="J68" s="159"/>
    </row>
    <row r="69" spans="1:10" ht="12.75">
      <c r="A69" s="67">
        <v>1979</v>
      </c>
      <c r="B69" s="111">
        <v>95696</v>
      </c>
      <c r="C69" s="159"/>
      <c r="D69" s="159"/>
      <c r="E69" s="159">
        <v>38000</v>
      </c>
      <c r="F69" s="159"/>
      <c r="G69" s="159"/>
      <c r="H69" s="159">
        <v>889891</v>
      </c>
      <c r="I69" s="159"/>
      <c r="J69" s="159"/>
    </row>
    <row r="70" spans="1:10" ht="12.75">
      <c r="A70" s="67">
        <v>1980</v>
      </c>
      <c r="B70" s="111">
        <v>95696</v>
      </c>
      <c r="C70" s="159"/>
      <c r="D70" s="159"/>
      <c r="E70" s="159">
        <v>29100</v>
      </c>
      <c r="F70" s="159"/>
      <c r="G70" s="159"/>
      <c r="H70" s="159">
        <v>889891</v>
      </c>
      <c r="I70" s="159"/>
      <c r="J70" s="159"/>
    </row>
    <row r="71" spans="1:10" ht="12.75">
      <c r="A71" s="67">
        <v>1981</v>
      </c>
      <c r="B71" s="111">
        <v>86876</v>
      </c>
      <c r="C71" s="159"/>
      <c r="D71" s="159"/>
      <c r="E71" s="159">
        <v>29100</v>
      </c>
      <c r="F71" s="159"/>
      <c r="G71" s="159"/>
      <c r="H71" s="159">
        <v>890279</v>
      </c>
      <c r="I71" s="159"/>
      <c r="J71" s="159"/>
    </row>
    <row r="72" spans="1:10" ht="12.75">
      <c r="A72" s="67">
        <v>1982</v>
      </c>
      <c r="B72" s="111">
        <v>145676</v>
      </c>
      <c r="C72" s="159"/>
      <c r="D72" s="159"/>
      <c r="E72" s="159">
        <v>29100</v>
      </c>
      <c r="F72" s="159"/>
      <c r="G72" s="159"/>
      <c r="H72" s="159">
        <v>893409</v>
      </c>
      <c r="I72" s="159"/>
      <c r="J72" s="159"/>
    </row>
    <row r="73" spans="1:10" ht="12.75">
      <c r="A73" s="67">
        <v>1983</v>
      </c>
      <c r="B73" s="111"/>
      <c r="C73" s="159"/>
      <c r="D73" s="159"/>
      <c r="E73" s="159"/>
      <c r="F73" s="159"/>
      <c r="G73" s="159"/>
      <c r="H73" s="159">
        <v>895241</v>
      </c>
      <c r="I73" s="159"/>
      <c r="J73" s="159"/>
    </row>
    <row r="74" spans="1:10" ht="12.75">
      <c r="A74" s="67">
        <v>1984</v>
      </c>
      <c r="B74" s="111">
        <v>81856</v>
      </c>
      <c r="C74" s="159"/>
      <c r="D74" s="159"/>
      <c r="E74" s="159">
        <v>27755</v>
      </c>
      <c r="F74" s="159"/>
      <c r="G74" s="159"/>
      <c r="H74" s="159">
        <v>895241</v>
      </c>
      <c r="I74" s="159"/>
      <c r="J74" s="159"/>
    </row>
    <row r="75" spans="1:10" ht="12.75">
      <c r="A75" s="67">
        <v>1985</v>
      </c>
      <c r="B75" s="111">
        <v>81856</v>
      </c>
      <c r="C75" s="159"/>
      <c r="D75" s="159"/>
      <c r="E75" s="159">
        <v>27755</v>
      </c>
      <c r="F75" s="159"/>
      <c r="G75" s="159"/>
      <c r="H75" s="159">
        <v>895241</v>
      </c>
      <c r="I75" s="159"/>
      <c r="J75" s="159"/>
    </row>
    <row r="76" spans="1:10" ht="12.75">
      <c r="A76" s="67">
        <v>1986</v>
      </c>
      <c r="B76" s="111">
        <v>81856</v>
      </c>
      <c r="C76" s="159"/>
      <c r="D76" s="159"/>
      <c r="E76" s="159">
        <v>27755</v>
      </c>
      <c r="F76" s="159"/>
      <c r="G76" s="159"/>
      <c r="H76" s="159">
        <v>928874</v>
      </c>
      <c r="I76" s="159"/>
      <c r="J76" s="159"/>
    </row>
    <row r="77" spans="1:10" ht="12.75">
      <c r="A77" s="67">
        <v>1987</v>
      </c>
      <c r="B77" s="111">
        <v>81856</v>
      </c>
      <c r="C77" s="159"/>
      <c r="D77" s="159"/>
      <c r="E77" s="159">
        <v>27755</v>
      </c>
      <c r="F77" s="159"/>
      <c r="G77" s="159"/>
      <c r="H77" s="159">
        <v>918874</v>
      </c>
      <c r="I77" s="159"/>
      <c r="J77" s="159"/>
    </row>
    <row r="78" spans="1:10" ht="12.75">
      <c r="A78" s="67">
        <v>1988</v>
      </c>
      <c r="B78" s="111"/>
      <c r="C78" s="159"/>
      <c r="D78" s="159"/>
      <c r="E78" s="159"/>
      <c r="F78" s="159"/>
      <c r="G78" s="159"/>
      <c r="H78" s="159"/>
      <c r="I78" s="159"/>
      <c r="J78" s="159"/>
    </row>
    <row r="79" spans="1:10" ht="12.75">
      <c r="A79" s="67">
        <v>1989</v>
      </c>
      <c r="B79" s="111"/>
      <c r="C79" s="159"/>
      <c r="D79" s="159"/>
      <c r="E79" s="159"/>
      <c r="F79" s="159"/>
      <c r="G79" s="159"/>
      <c r="H79" s="159">
        <v>918874</v>
      </c>
      <c r="I79" s="159"/>
      <c r="J79" s="159"/>
    </row>
    <row r="80" spans="1:10" ht="12.75">
      <c r="A80" s="72">
        <v>1990</v>
      </c>
      <c r="B80" s="149"/>
      <c r="C80" s="169"/>
      <c r="D80" s="169"/>
      <c r="E80" s="169"/>
      <c r="F80" s="169"/>
      <c r="G80" s="169"/>
      <c r="H80" s="169">
        <v>1550014</v>
      </c>
      <c r="I80" s="169"/>
      <c r="J80" s="169"/>
    </row>
    <row r="82" ht="12.75">
      <c r="A82" s="26" t="s">
        <v>90</v>
      </c>
    </row>
    <row r="83" ht="12.75">
      <c r="A83" s="14" t="s">
        <v>247</v>
      </c>
    </row>
  </sheetData>
  <printOptions/>
  <pageMargins left="0.75" right="0.75" top="1" bottom="1" header="0.4921259845" footer="0.4921259845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67"/>
  <sheetViews>
    <sheetView workbookViewId="0" topLeftCell="B28">
      <selection activeCell="F26" sqref="F26"/>
    </sheetView>
  </sheetViews>
  <sheetFormatPr defaultColWidth="11.421875" defaultRowHeight="12.75"/>
  <cols>
    <col min="3" max="3" width="15.8515625" style="0" customWidth="1"/>
    <col min="4" max="4" width="13.00390625" style="0" customWidth="1"/>
    <col min="5" max="5" width="13.140625" style="0" customWidth="1"/>
    <col min="6" max="6" width="18.140625" style="0" customWidth="1"/>
  </cols>
  <sheetData>
    <row r="3" ht="15.75">
      <c r="B3" s="147" t="s">
        <v>129</v>
      </c>
    </row>
    <row r="5" spans="2:6" ht="12.75">
      <c r="B5" s="9"/>
      <c r="C5" s="10" t="s">
        <v>9</v>
      </c>
      <c r="D5" s="9" t="s">
        <v>10</v>
      </c>
      <c r="E5" s="9" t="s">
        <v>11</v>
      </c>
      <c r="F5" s="11" t="s">
        <v>12</v>
      </c>
    </row>
    <row r="6" spans="2:6" ht="12.75">
      <c r="B6" s="67">
        <v>1913</v>
      </c>
      <c r="C6" s="106">
        <v>0.78</v>
      </c>
      <c r="D6" s="67">
        <v>0.39</v>
      </c>
      <c r="E6" s="67">
        <v>1.09</v>
      </c>
      <c r="F6" s="133">
        <v>0.44</v>
      </c>
    </row>
    <row r="7" spans="2:6" ht="12.75">
      <c r="B7" s="67">
        <v>1929</v>
      </c>
      <c r="C7" s="106"/>
      <c r="D7" s="67">
        <v>0.75</v>
      </c>
      <c r="E7" s="67">
        <v>1.03</v>
      </c>
      <c r="F7" s="133">
        <v>0.35</v>
      </c>
    </row>
    <row r="8" spans="2:6" ht="12.75">
      <c r="B8" s="67">
        <v>1938</v>
      </c>
      <c r="C8" s="106">
        <v>0.19</v>
      </c>
      <c r="D8" s="67">
        <v>0.56</v>
      </c>
      <c r="E8" s="67">
        <v>1.92</v>
      </c>
      <c r="F8" s="133">
        <v>0.18</v>
      </c>
    </row>
    <row r="9" spans="2:6" ht="12.75">
      <c r="B9" s="67">
        <v>1950</v>
      </c>
      <c r="C9" s="106">
        <v>0.08</v>
      </c>
      <c r="D9" s="67">
        <v>0.33</v>
      </c>
      <c r="E9" s="67">
        <v>0.86</v>
      </c>
      <c r="F9" s="133">
        <v>0.15</v>
      </c>
    </row>
    <row r="10" spans="2:6" ht="12.75">
      <c r="B10" s="67">
        <v>1960</v>
      </c>
      <c r="C10" s="106">
        <v>0.28</v>
      </c>
      <c r="D10" s="67">
        <v>0.61</v>
      </c>
      <c r="E10" s="67">
        <v>1.15</v>
      </c>
      <c r="F10" s="133">
        <v>0.35</v>
      </c>
    </row>
    <row r="11" spans="2:6" ht="12.75">
      <c r="B11" s="67">
        <v>1970</v>
      </c>
      <c r="C11" s="106">
        <v>0.16</v>
      </c>
      <c r="D11" s="67">
        <v>0.66</v>
      </c>
      <c r="E11" s="67">
        <v>1.99</v>
      </c>
      <c r="F11" s="133">
        <v>0.16</v>
      </c>
    </row>
    <row r="12" spans="2:6" ht="12.75">
      <c r="B12" s="67">
        <v>1980</v>
      </c>
      <c r="C12" s="106">
        <v>0.09</v>
      </c>
      <c r="D12" s="67">
        <v>0.46</v>
      </c>
      <c r="E12" s="67">
        <v>0.38</v>
      </c>
      <c r="F12" s="133">
        <v>0.09</v>
      </c>
    </row>
    <row r="13" spans="2:6" ht="12.75">
      <c r="B13" s="67">
        <v>1990</v>
      </c>
      <c r="C13" s="106">
        <v>0.24</v>
      </c>
      <c r="D13" s="67">
        <v>0.54</v>
      </c>
      <c r="E13" s="67">
        <v>0.81</v>
      </c>
      <c r="F13" s="133">
        <v>0.2</v>
      </c>
    </row>
    <row r="14" spans="2:6" ht="12.75">
      <c r="B14" s="72">
        <v>1999</v>
      </c>
      <c r="C14" s="107">
        <v>1.17</v>
      </c>
      <c r="D14" s="72">
        <v>1.52</v>
      </c>
      <c r="E14" s="72">
        <v>2.25</v>
      </c>
      <c r="F14" s="134">
        <v>0.67</v>
      </c>
    </row>
    <row r="16" ht="12.75">
      <c r="B16" s="26" t="s">
        <v>24</v>
      </c>
    </row>
    <row r="17" ht="12.75">
      <c r="B17" s="14" t="s">
        <v>56</v>
      </c>
    </row>
    <row r="18" ht="12.75">
      <c r="B18" s="14" t="s">
        <v>57</v>
      </c>
    </row>
    <row r="19" ht="12.75">
      <c r="B19" s="14" t="s">
        <v>32</v>
      </c>
    </row>
    <row r="20" ht="12.75">
      <c r="B20" s="14" t="s">
        <v>33</v>
      </c>
    </row>
    <row r="21" ht="12.75">
      <c r="B21" s="14" t="s">
        <v>34</v>
      </c>
    </row>
    <row r="22" ht="12.75">
      <c r="B22" s="14" t="s">
        <v>35</v>
      </c>
    </row>
    <row r="23" ht="12.75">
      <c r="B23" s="4"/>
    </row>
    <row r="24" ht="12.75">
      <c r="B24" s="4"/>
    </row>
    <row r="26" ht="15.75">
      <c r="B26" s="147" t="s">
        <v>130</v>
      </c>
    </row>
    <row r="28" spans="2:5" ht="12.75">
      <c r="B28" s="37"/>
      <c r="C28" s="136" t="s">
        <v>173</v>
      </c>
      <c r="D28" s="136" t="s">
        <v>174</v>
      </c>
      <c r="E28" s="136" t="s">
        <v>175</v>
      </c>
    </row>
    <row r="29" spans="2:5" ht="12.75">
      <c r="B29" s="13"/>
      <c r="C29" s="134" t="s">
        <v>20</v>
      </c>
      <c r="D29" s="134" t="s">
        <v>213</v>
      </c>
      <c r="E29" s="134" t="s">
        <v>86</v>
      </c>
    </row>
    <row r="30" spans="2:5" ht="12.75">
      <c r="B30" s="62">
        <v>1802</v>
      </c>
      <c r="C30" s="104">
        <v>37.4625</v>
      </c>
      <c r="D30" s="34">
        <v>6892</v>
      </c>
      <c r="E30" s="80">
        <f aca="true" t="shared" si="0" ref="E30:E48">C30/D30*100</f>
        <v>0.5435650029019152</v>
      </c>
    </row>
    <row r="31" spans="2:5" ht="12.75">
      <c r="B31" s="62">
        <v>1805</v>
      </c>
      <c r="C31" s="104">
        <v>61.7562</v>
      </c>
      <c r="D31" s="34">
        <v>7207</v>
      </c>
      <c r="E31" s="80">
        <f t="shared" si="0"/>
        <v>0.856891910642431</v>
      </c>
    </row>
    <row r="32" spans="2:5" ht="12.75">
      <c r="B32" s="62">
        <v>1810</v>
      </c>
      <c r="C32" s="104">
        <v>67.15215</v>
      </c>
      <c r="D32" s="34">
        <v>7764</v>
      </c>
      <c r="E32" s="80">
        <f t="shared" si="0"/>
        <v>0.8649169242658424</v>
      </c>
    </row>
    <row r="33" spans="2:5" ht="12.75">
      <c r="B33" s="62">
        <v>1815</v>
      </c>
      <c r="C33" s="104">
        <v>90.3078</v>
      </c>
      <c r="D33" s="34">
        <v>8364</v>
      </c>
      <c r="E33" s="80">
        <f t="shared" si="0"/>
        <v>1.0797202295552368</v>
      </c>
    </row>
    <row r="34" spans="2:5" ht="12.75">
      <c r="B34" s="62">
        <v>1820</v>
      </c>
      <c r="C34" s="104">
        <v>169.46</v>
      </c>
      <c r="D34" s="19">
        <v>9011</v>
      </c>
      <c r="E34" s="80">
        <f t="shared" si="0"/>
        <v>1.8805903895239153</v>
      </c>
    </row>
    <row r="35" spans="2:5" ht="12.75">
      <c r="B35" s="62">
        <v>1825</v>
      </c>
      <c r="C35" s="104">
        <v>314.2519</v>
      </c>
      <c r="D35" s="19">
        <v>8938</v>
      </c>
      <c r="E35" s="80">
        <f t="shared" si="0"/>
        <v>3.515908480644439</v>
      </c>
    </row>
    <row r="36" spans="2:5" ht="12.75">
      <c r="B36" s="62">
        <v>1830</v>
      </c>
      <c r="C36" s="104">
        <v>270.6945</v>
      </c>
      <c r="D36" s="19">
        <v>9201</v>
      </c>
      <c r="E36" s="80">
        <f t="shared" si="0"/>
        <v>2.9420117378545814</v>
      </c>
    </row>
    <row r="37" spans="2:5" ht="12.75">
      <c r="B37" s="62">
        <v>1835</v>
      </c>
      <c r="C37" s="104">
        <v>321.9547</v>
      </c>
      <c r="D37" s="19">
        <v>10293</v>
      </c>
      <c r="E37" s="80">
        <f t="shared" si="0"/>
        <v>3.1278995433789953</v>
      </c>
    </row>
    <row r="38" spans="2:5" ht="12.75">
      <c r="B38" s="62">
        <v>1840</v>
      </c>
      <c r="C38" s="104">
        <v>638.787025</v>
      </c>
      <c r="D38" s="19">
        <v>11677</v>
      </c>
      <c r="E38" s="80">
        <f t="shared" si="0"/>
        <v>5.470472081870343</v>
      </c>
    </row>
    <row r="39" spans="2:5" ht="12.75">
      <c r="B39" s="62">
        <v>1845</v>
      </c>
      <c r="C39" s="104">
        <v>1483.921625</v>
      </c>
      <c r="D39" s="19">
        <v>12479</v>
      </c>
      <c r="E39" s="80">
        <f t="shared" si="0"/>
        <v>11.891350468787563</v>
      </c>
    </row>
    <row r="40" spans="2:7" ht="12.75">
      <c r="B40" s="62">
        <v>1850</v>
      </c>
      <c r="C40" s="104">
        <v>956.056408</v>
      </c>
      <c r="D40" s="19">
        <v>11936</v>
      </c>
      <c r="E40" s="80">
        <f t="shared" si="0"/>
        <v>8.009855965147453</v>
      </c>
      <c r="F40" s="8"/>
      <c r="G40" s="8"/>
    </row>
    <row r="41" spans="2:7" ht="12.75">
      <c r="B41" s="62">
        <v>1855</v>
      </c>
      <c r="C41" s="104">
        <v>3234.090975</v>
      </c>
      <c r="D41" s="19">
        <v>17593</v>
      </c>
      <c r="E41" s="80">
        <f t="shared" si="0"/>
        <v>18.382828255556188</v>
      </c>
      <c r="F41" s="8"/>
      <c r="G41" s="8"/>
    </row>
    <row r="42" spans="2:7" ht="12.75">
      <c r="B42" s="62">
        <v>1860</v>
      </c>
      <c r="C42" s="104">
        <v>3553.325384</v>
      </c>
      <c r="D42" s="19">
        <v>17562</v>
      </c>
      <c r="E42" s="80">
        <f t="shared" si="0"/>
        <v>20.233033731921193</v>
      </c>
      <c r="G42" s="8"/>
    </row>
    <row r="43" spans="2:5" ht="12.75">
      <c r="B43" s="62">
        <v>1865</v>
      </c>
      <c r="C43" s="104">
        <v>4535.284504</v>
      </c>
      <c r="D43" s="19">
        <v>19316</v>
      </c>
      <c r="E43" s="80">
        <f t="shared" si="0"/>
        <v>23.47941863739905</v>
      </c>
    </row>
    <row r="44" spans="2:5" ht="12.75">
      <c r="B44" s="62">
        <v>1870</v>
      </c>
      <c r="C44" s="104">
        <v>5028.43405</v>
      </c>
      <c r="D44" s="19">
        <v>19312</v>
      </c>
      <c r="E44" s="80">
        <f t="shared" si="0"/>
        <v>26.037873084092787</v>
      </c>
    </row>
    <row r="45" spans="2:5" ht="12.75">
      <c r="B45" s="62">
        <v>1880</v>
      </c>
      <c r="C45" s="104">
        <v>10135.137623</v>
      </c>
      <c r="D45" s="19">
        <v>21140</v>
      </c>
      <c r="E45" s="80">
        <f t="shared" si="0"/>
        <v>47.94294050614948</v>
      </c>
    </row>
    <row r="46" spans="2:5" ht="12.75">
      <c r="B46" s="62">
        <v>1890</v>
      </c>
      <c r="C46" s="104">
        <v>10793.936845</v>
      </c>
      <c r="D46" s="19">
        <v>22145</v>
      </c>
      <c r="E46" s="80">
        <f t="shared" si="0"/>
        <v>48.74209458116957</v>
      </c>
    </row>
    <row r="47" spans="2:5" ht="12.75">
      <c r="B47" s="62">
        <v>1900</v>
      </c>
      <c r="C47" s="104">
        <v>12257.817107</v>
      </c>
      <c r="D47" s="19">
        <v>26130</v>
      </c>
      <c r="E47" s="80">
        <f t="shared" si="0"/>
        <v>46.91089593187907</v>
      </c>
    </row>
    <row r="48" spans="2:5" ht="12.75">
      <c r="B48" s="63">
        <v>1910</v>
      </c>
      <c r="C48" s="105">
        <v>15886.49281</v>
      </c>
      <c r="D48" s="28">
        <v>32458</v>
      </c>
      <c r="E48" s="103">
        <f t="shared" si="0"/>
        <v>48.94476803869616</v>
      </c>
    </row>
    <row r="50" ht="12.75">
      <c r="B50" s="26" t="s">
        <v>87</v>
      </c>
    </row>
    <row r="51" ht="12.75">
      <c r="B51" s="26" t="s">
        <v>249</v>
      </c>
    </row>
    <row r="52" ht="12.75">
      <c r="B52" s="14" t="s">
        <v>250</v>
      </c>
    </row>
    <row r="53" ht="12.75">
      <c r="B53" s="14" t="s">
        <v>251</v>
      </c>
    </row>
    <row r="54" ht="12.75">
      <c r="B54" s="14" t="s">
        <v>37</v>
      </c>
    </row>
    <row r="55" ht="12.75">
      <c r="B55" s="14" t="s">
        <v>22</v>
      </c>
    </row>
    <row r="56" ht="12.75">
      <c r="B56" s="14" t="s">
        <v>17</v>
      </c>
    </row>
    <row r="57" ht="12.75">
      <c r="B57" s="14" t="s">
        <v>18</v>
      </c>
    </row>
    <row r="58" ht="12.75">
      <c r="B58" s="14" t="s">
        <v>214</v>
      </c>
    </row>
    <row r="59" ht="12.75">
      <c r="B59" s="14" t="s">
        <v>215</v>
      </c>
    </row>
    <row r="60" ht="12.75">
      <c r="B60" s="14" t="s">
        <v>252</v>
      </c>
    </row>
    <row r="61" ht="12.75">
      <c r="B61" s="14" t="s">
        <v>253</v>
      </c>
    </row>
    <row r="62" ht="12.75">
      <c r="B62" s="14" t="s">
        <v>88</v>
      </c>
    </row>
    <row r="63" ht="12.75">
      <c r="B63" s="14" t="s">
        <v>169</v>
      </c>
    </row>
    <row r="64" ht="12.75">
      <c r="B64" s="14" t="s">
        <v>170</v>
      </c>
    </row>
    <row r="65" ht="12.75">
      <c r="B65" s="14" t="s">
        <v>171</v>
      </c>
    </row>
    <row r="66" ht="12.75">
      <c r="B66" s="14" t="s">
        <v>172</v>
      </c>
    </row>
    <row r="67" ht="12.75">
      <c r="B67" s="14" t="s">
        <v>103</v>
      </c>
    </row>
  </sheetData>
  <printOptions/>
  <pageMargins left="0.75" right="0.75" top="1" bottom="1" header="0.4921259845" footer="0.4921259845"/>
  <pageSetup firstPageNumber="84" useFirstPageNumber="1" fitToHeight="1" fitToWidth="1" orientation="portrait" paperSize="9" scale="6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1"/>
  <sheetViews>
    <sheetView workbookViewId="0" topLeftCell="A52">
      <selection activeCell="F84" sqref="F84"/>
    </sheetView>
  </sheetViews>
  <sheetFormatPr defaultColWidth="11.421875" defaultRowHeight="12.75"/>
  <cols>
    <col min="2" max="2" width="7.140625" style="0" customWidth="1"/>
    <col min="4" max="4" width="10.8515625" style="0" customWidth="1"/>
    <col min="5" max="8" width="11.28125" style="0" customWidth="1"/>
    <col min="9" max="9" width="13.28125" style="0" customWidth="1"/>
    <col min="10" max="10" width="18.8515625" style="0" customWidth="1"/>
    <col min="11" max="11" width="14.57421875" style="0" customWidth="1"/>
  </cols>
  <sheetData>
    <row r="2" spans="2:8" ht="15.75">
      <c r="B2" s="147" t="s">
        <v>145</v>
      </c>
      <c r="C2" s="147"/>
      <c r="D2" s="147"/>
      <c r="E2" s="148"/>
      <c r="F2" s="148"/>
      <c r="G2" s="148"/>
      <c r="H2" s="148"/>
    </row>
    <row r="4" spans="2:11" ht="12.75">
      <c r="B4" s="37"/>
      <c r="C4" s="190" t="s">
        <v>197</v>
      </c>
      <c r="D4" s="191"/>
      <c r="E4" s="192"/>
      <c r="F4" s="190" t="s">
        <v>115</v>
      </c>
      <c r="G4" s="191"/>
      <c r="H4" s="192"/>
      <c r="I4" s="9" t="s">
        <v>196</v>
      </c>
      <c r="J4" s="11" t="s">
        <v>114</v>
      </c>
      <c r="K4" s="84" t="s">
        <v>1</v>
      </c>
    </row>
    <row r="5" spans="2:11" ht="12.75">
      <c r="B5" s="12"/>
      <c r="C5" s="136" t="s">
        <v>173</v>
      </c>
      <c r="D5" s="136" t="s">
        <v>174</v>
      </c>
      <c r="E5" s="136" t="s">
        <v>175</v>
      </c>
      <c r="F5" s="136" t="s">
        <v>176</v>
      </c>
      <c r="G5" s="136" t="s">
        <v>177</v>
      </c>
      <c r="H5" s="146" t="s">
        <v>178</v>
      </c>
      <c r="I5" s="136" t="s">
        <v>179</v>
      </c>
      <c r="J5" s="136" t="s">
        <v>187</v>
      </c>
      <c r="K5" s="146" t="s">
        <v>195</v>
      </c>
    </row>
    <row r="6" spans="2:11" ht="12.75">
      <c r="B6" s="13"/>
      <c r="C6" s="134" t="s">
        <v>143</v>
      </c>
      <c r="D6" s="134" t="s">
        <v>144</v>
      </c>
      <c r="E6" s="134" t="s">
        <v>20</v>
      </c>
      <c r="F6" s="134" t="s">
        <v>143</v>
      </c>
      <c r="G6" s="134" t="s">
        <v>144</v>
      </c>
      <c r="H6" s="72" t="s">
        <v>20</v>
      </c>
      <c r="I6" s="134" t="s">
        <v>20</v>
      </c>
      <c r="J6" s="134" t="s">
        <v>20</v>
      </c>
      <c r="K6" s="72" t="s">
        <v>20</v>
      </c>
    </row>
    <row r="7" spans="2:11" ht="12.75">
      <c r="B7" s="67">
        <v>1900</v>
      </c>
      <c r="C7" s="106">
        <v>800</v>
      </c>
      <c r="D7" s="84">
        <v>3.5</v>
      </c>
      <c r="E7" s="145">
        <v>22</v>
      </c>
      <c r="F7" s="145">
        <v>200</v>
      </c>
      <c r="G7" s="145">
        <v>3.5</v>
      </c>
      <c r="H7" s="145">
        <v>5</v>
      </c>
      <c r="I7" s="145">
        <v>29</v>
      </c>
      <c r="J7" s="145">
        <v>2</v>
      </c>
      <c r="K7" s="145">
        <v>87</v>
      </c>
    </row>
    <row r="8" spans="2:11" ht="12.75">
      <c r="B8" s="67">
        <v>1901</v>
      </c>
      <c r="C8" s="106">
        <v>800</v>
      </c>
      <c r="D8" s="67">
        <v>3.9</v>
      </c>
      <c r="E8" s="133">
        <v>20</v>
      </c>
      <c r="F8" s="133">
        <v>200</v>
      </c>
      <c r="G8" s="133">
        <v>3.9</v>
      </c>
      <c r="H8" s="133">
        <v>5</v>
      </c>
      <c r="I8" s="133">
        <v>34</v>
      </c>
      <c r="J8" s="133">
        <v>2</v>
      </c>
      <c r="K8" s="133">
        <v>91</v>
      </c>
    </row>
    <row r="9" spans="2:11" ht="12.75">
      <c r="B9" s="67">
        <v>1902</v>
      </c>
      <c r="C9" s="106">
        <v>700</v>
      </c>
      <c r="D9" s="67">
        <v>3.9</v>
      </c>
      <c r="E9" s="133">
        <v>17</v>
      </c>
      <c r="F9" s="133">
        <v>200</v>
      </c>
      <c r="G9" s="133">
        <v>3.9</v>
      </c>
      <c r="H9" s="133">
        <v>5</v>
      </c>
      <c r="I9" s="133">
        <v>37</v>
      </c>
      <c r="J9" s="133">
        <v>2</v>
      </c>
      <c r="K9" s="133">
        <v>91</v>
      </c>
    </row>
    <row r="10" spans="2:11" ht="12.75">
      <c r="B10" s="67">
        <v>1903</v>
      </c>
      <c r="C10" s="106">
        <v>700</v>
      </c>
      <c r="D10" s="67">
        <v>3.9</v>
      </c>
      <c r="E10" s="133">
        <v>17</v>
      </c>
      <c r="F10" s="133">
        <v>200</v>
      </c>
      <c r="G10" s="133">
        <v>3.9</v>
      </c>
      <c r="H10" s="133">
        <v>5</v>
      </c>
      <c r="I10" s="133">
        <v>37</v>
      </c>
      <c r="J10" s="133">
        <v>2</v>
      </c>
      <c r="K10" s="133">
        <v>91</v>
      </c>
    </row>
    <row r="11" spans="2:11" ht="12.75">
      <c r="B11" s="67">
        <v>1904</v>
      </c>
      <c r="C11" s="106">
        <v>800</v>
      </c>
      <c r="D11" s="67">
        <v>4</v>
      </c>
      <c r="E11" s="133">
        <v>20</v>
      </c>
      <c r="F11" s="133">
        <v>200</v>
      </c>
      <c r="G11" s="133">
        <v>4</v>
      </c>
      <c r="H11" s="133">
        <v>5</v>
      </c>
      <c r="I11" s="133">
        <v>34</v>
      </c>
      <c r="J11" s="133">
        <v>2</v>
      </c>
      <c r="K11" s="133">
        <v>91</v>
      </c>
    </row>
    <row r="12" spans="2:11" ht="12.75">
      <c r="B12" s="67">
        <v>1905</v>
      </c>
      <c r="C12" s="106">
        <v>800</v>
      </c>
      <c r="D12" s="67">
        <v>3.7</v>
      </c>
      <c r="E12" s="133">
        <v>21</v>
      </c>
      <c r="F12" s="133">
        <v>200</v>
      </c>
      <c r="G12" s="133">
        <v>3.7</v>
      </c>
      <c r="H12" s="133">
        <v>5</v>
      </c>
      <c r="I12" s="133">
        <v>34</v>
      </c>
      <c r="J12" s="133">
        <v>2</v>
      </c>
      <c r="K12" s="133">
        <v>93</v>
      </c>
    </row>
    <row r="13" spans="2:11" ht="12.75">
      <c r="B13" s="67">
        <v>1906</v>
      </c>
      <c r="C13" s="106">
        <v>900</v>
      </c>
      <c r="D13" s="67">
        <v>3.8</v>
      </c>
      <c r="E13" s="133">
        <v>23</v>
      </c>
      <c r="F13" s="133">
        <v>200</v>
      </c>
      <c r="G13" s="133">
        <v>3.8</v>
      </c>
      <c r="H13" s="133">
        <v>5</v>
      </c>
      <c r="I13" s="133">
        <v>31</v>
      </c>
      <c r="J13" s="133">
        <v>2</v>
      </c>
      <c r="K13" s="133">
        <v>91</v>
      </c>
    </row>
    <row r="14" spans="2:11" ht="12.75">
      <c r="B14" s="67">
        <v>1907</v>
      </c>
      <c r="C14" s="106">
        <v>1100</v>
      </c>
      <c r="D14" s="67">
        <v>4</v>
      </c>
      <c r="E14" s="133">
        <v>27</v>
      </c>
      <c r="F14" s="133">
        <v>200</v>
      </c>
      <c r="G14" s="133">
        <v>4</v>
      </c>
      <c r="H14" s="133">
        <v>5</v>
      </c>
      <c r="I14" s="133">
        <v>30</v>
      </c>
      <c r="J14" s="133">
        <v>5</v>
      </c>
      <c r="K14" s="133">
        <v>100</v>
      </c>
    </row>
    <row r="15" spans="2:11" ht="12.75">
      <c r="B15" s="67">
        <v>1908</v>
      </c>
      <c r="C15" s="106">
        <v>1000</v>
      </c>
      <c r="D15" s="67">
        <v>4.1</v>
      </c>
      <c r="E15" s="133">
        <v>24</v>
      </c>
      <c r="F15" s="133">
        <v>200</v>
      </c>
      <c r="G15" s="133">
        <v>4.1</v>
      </c>
      <c r="H15" s="133">
        <v>4</v>
      </c>
      <c r="I15" s="133">
        <v>30</v>
      </c>
      <c r="J15" s="133">
        <v>4</v>
      </c>
      <c r="K15" s="133">
        <v>93</v>
      </c>
    </row>
    <row r="16" spans="2:11" ht="12.75">
      <c r="B16" s="67">
        <v>1909</v>
      </c>
      <c r="C16" s="106">
        <v>1000</v>
      </c>
      <c r="D16" s="67">
        <v>3.9</v>
      </c>
      <c r="E16" s="133">
        <v>25</v>
      </c>
      <c r="F16" s="133">
        <v>300</v>
      </c>
      <c r="G16" s="133">
        <v>3.9</v>
      </c>
      <c r="H16" s="133">
        <v>7</v>
      </c>
      <c r="I16" s="133">
        <v>33</v>
      </c>
      <c r="J16" s="133">
        <v>5</v>
      </c>
      <c r="K16" s="133">
        <v>105</v>
      </c>
    </row>
    <row r="17" spans="2:11" ht="12.75">
      <c r="B17" s="67">
        <v>1910</v>
      </c>
      <c r="C17" s="106">
        <v>1100</v>
      </c>
      <c r="D17" s="67">
        <v>3.8</v>
      </c>
      <c r="E17" s="133">
        <v>28</v>
      </c>
      <c r="F17" s="133">
        <v>300</v>
      </c>
      <c r="G17" s="133">
        <v>3.8</v>
      </c>
      <c r="H17" s="133">
        <v>7</v>
      </c>
      <c r="I17" s="133">
        <v>32</v>
      </c>
      <c r="J17" s="133">
        <v>5</v>
      </c>
      <c r="K17" s="133">
        <v>108</v>
      </c>
    </row>
    <row r="18" spans="2:11" ht="12.75">
      <c r="B18" s="67">
        <v>1911</v>
      </c>
      <c r="C18" s="106">
        <v>1200</v>
      </c>
      <c r="D18" s="67">
        <v>3.7</v>
      </c>
      <c r="E18" s="133">
        <v>32</v>
      </c>
      <c r="F18" s="133">
        <v>300</v>
      </c>
      <c r="G18" s="133">
        <v>3.7</v>
      </c>
      <c r="H18" s="133">
        <v>8</v>
      </c>
      <c r="I18" s="133">
        <v>33</v>
      </c>
      <c r="J18" s="133">
        <v>5</v>
      </c>
      <c r="K18" s="133">
        <v>109</v>
      </c>
    </row>
    <row r="19" spans="2:11" ht="12.75">
      <c r="B19" s="67">
        <v>1912</v>
      </c>
      <c r="C19" s="106">
        <v>1200</v>
      </c>
      <c r="D19" s="67">
        <v>3.5</v>
      </c>
      <c r="E19" s="133">
        <v>34</v>
      </c>
      <c r="F19" s="133">
        <v>300</v>
      </c>
      <c r="G19" s="133">
        <v>3.5</v>
      </c>
      <c r="H19" s="133">
        <v>8</v>
      </c>
      <c r="I19" s="133">
        <v>34</v>
      </c>
      <c r="J19" s="133">
        <v>5</v>
      </c>
      <c r="K19" s="133">
        <v>113</v>
      </c>
    </row>
    <row r="20" spans="2:11" ht="12.75">
      <c r="B20" s="67">
        <v>1913</v>
      </c>
      <c r="C20" s="106">
        <v>1300</v>
      </c>
      <c r="D20" s="67">
        <v>3.7</v>
      </c>
      <c r="E20" s="133">
        <v>35</v>
      </c>
      <c r="F20" s="133">
        <v>400</v>
      </c>
      <c r="G20" s="133">
        <v>3.7</v>
      </c>
      <c r="H20" s="133">
        <v>10</v>
      </c>
      <c r="I20" s="133">
        <v>35</v>
      </c>
      <c r="J20" s="133">
        <v>8</v>
      </c>
      <c r="K20" s="133">
        <v>116</v>
      </c>
    </row>
    <row r="21" spans="2:11" ht="12.75">
      <c r="B21" s="67">
        <v>1914</v>
      </c>
      <c r="C21" s="106">
        <v>1200</v>
      </c>
      <c r="D21" s="67">
        <v>4.1</v>
      </c>
      <c r="E21" s="133">
        <v>29</v>
      </c>
      <c r="F21" s="133">
        <v>700</v>
      </c>
      <c r="G21" s="133">
        <v>4.1</v>
      </c>
      <c r="H21" s="133">
        <v>17</v>
      </c>
      <c r="I21" s="133">
        <v>30</v>
      </c>
      <c r="J21" s="133">
        <v>9</v>
      </c>
      <c r="K21" s="133">
        <v>114</v>
      </c>
    </row>
    <row r="22" spans="2:11" ht="12.75">
      <c r="B22" s="67">
        <v>1915</v>
      </c>
      <c r="C22" s="106">
        <v>800</v>
      </c>
      <c r="D22" s="67">
        <v>3.3</v>
      </c>
      <c r="E22" s="133">
        <v>24</v>
      </c>
      <c r="F22" s="133">
        <v>300</v>
      </c>
      <c r="G22" s="133">
        <v>3.3</v>
      </c>
      <c r="H22" s="133">
        <v>9</v>
      </c>
      <c r="I22" s="133">
        <v>36</v>
      </c>
      <c r="J22" s="133">
        <v>9</v>
      </c>
      <c r="K22" s="133">
        <v>109</v>
      </c>
    </row>
    <row r="23" spans="2:11" ht="12.75">
      <c r="B23" s="67">
        <v>1916</v>
      </c>
      <c r="C23" s="106">
        <v>1100</v>
      </c>
      <c r="D23" s="67">
        <v>3.1</v>
      </c>
      <c r="E23" s="133">
        <v>35</v>
      </c>
      <c r="F23" s="133">
        <v>300</v>
      </c>
      <c r="G23" s="133">
        <v>3.1</v>
      </c>
      <c r="H23" s="133">
        <v>9</v>
      </c>
      <c r="I23" s="133">
        <v>36</v>
      </c>
      <c r="J23" s="133">
        <v>6</v>
      </c>
      <c r="K23" s="133">
        <v>115</v>
      </c>
    </row>
    <row r="24" spans="2:11" ht="12.75">
      <c r="B24" s="67">
        <v>1917</v>
      </c>
      <c r="C24" s="106"/>
      <c r="D24" s="67">
        <v>3.5</v>
      </c>
      <c r="E24" s="133">
        <v>31</v>
      </c>
      <c r="F24" s="133"/>
      <c r="G24" s="133">
        <v>3.5</v>
      </c>
      <c r="H24" s="133">
        <v>8</v>
      </c>
      <c r="I24" s="133">
        <v>26</v>
      </c>
      <c r="J24" s="133">
        <v>5</v>
      </c>
      <c r="K24" s="133"/>
    </row>
    <row r="25" spans="2:11" ht="12.75">
      <c r="B25" s="67">
        <v>1918</v>
      </c>
      <c r="C25" s="106">
        <v>1700</v>
      </c>
      <c r="D25" s="67">
        <v>3.4</v>
      </c>
      <c r="E25" s="133">
        <v>50</v>
      </c>
      <c r="F25" s="133">
        <v>300</v>
      </c>
      <c r="G25" s="133">
        <v>3.4</v>
      </c>
      <c r="H25" s="133">
        <v>8</v>
      </c>
      <c r="I25" s="133">
        <v>31</v>
      </c>
      <c r="J25" s="133">
        <v>2</v>
      </c>
      <c r="K25" s="133"/>
    </row>
    <row r="26" spans="2:11" ht="12.75">
      <c r="B26" s="67">
        <v>1919</v>
      </c>
      <c r="C26" s="106"/>
      <c r="D26" s="67">
        <v>3.4</v>
      </c>
      <c r="E26" s="133">
        <v>50</v>
      </c>
      <c r="F26" s="133"/>
      <c r="G26" s="133">
        <v>3.4</v>
      </c>
      <c r="H26" s="133">
        <v>8</v>
      </c>
      <c r="I26" s="133">
        <v>23</v>
      </c>
      <c r="J26" s="133">
        <v>2</v>
      </c>
      <c r="K26" s="133"/>
    </row>
    <row r="27" spans="2:11" ht="12.75">
      <c r="B27" s="67">
        <v>1920</v>
      </c>
      <c r="C27" s="106"/>
      <c r="D27" s="67">
        <v>3.3</v>
      </c>
      <c r="E27" s="133">
        <v>51</v>
      </c>
      <c r="F27" s="133"/>
      <c r="G27" s="133">
        <v>3.3</v>
      </c>
      <c r="H27" s="133">
        <v>9</v>
      </c>
      <c r="I27" s="133">
        <v>21</v>
      </c>
      <c r="J27" s="133">
        <v>3</v>
      </c>
      <c r="K27" s="133">
        <v>84</v>
      </c>
    </row>
    <row r="28" spans="2:11" ht="12.75">
      <c r="B28" s="67">
        <v>1921</v>
      </c>
      <c r="C28" s="106">
        <v>3500</v>
      </c>
      <c r="D28" s="67">
        <v>4.3</v>
      </c>
      <c r="E28" s="133">
        <v>81</v>
      </c>
      <c r="F28" s="133">
        <v>400</v>
      </c>
      <c r="G28" s="133">
        <v>4.3</v>
      </c>
      <c r="H28" s="133">
        <v>9</v>
      </c>
      <c r="I28" s="133">
        <v>35</v>
      </c>
      <c r="J28" s="133">
        <v>9</v>
      </c>
      <c r="K28" s="133">
        <v>134</v>
      </c>
    </row>
    <row r="29" spans="2:11" ht="12.75">
      <c r="B29" s="67">
        <v>1922</v>
      </c>
      <c r="C29" s="106">
        <v>3200</v>
      </c>
      <c r="D29" s="67">
        <v>4.6</v>
      </c>
      <c r="E29" s="133">
        <v>69</v>
      </c>
      <c r="F29" s="133">
        <v>400</v>
      </c>
      <c r="G29" s="133">
        <v>4.6</v>
      </c>
      <c r="H29" s="133">
        <v>8</v>
      </c>
      <c r="I29" s="133">
        <v>45</v>
      </c>
      <c r="J29" s="133">
        <v>6</v>
      </c>
      <c r="K29" s="133">
        <v>128</v>
      </c>
    </row>
    <row r="30" spans="2:11" ht="12.75">
      <c r="B30" s="67">
        <v>1923</v>
      </c>
      <c r="C30" s="106">
        <v>3900</v>
      </c>
      <c r="D30" s="67">
        <v>4</v>
      </c>
      <c r="E30" s="133">
        <v>97</v>
      </c>
      <c r="F30" s="133">
        <v>400</v>
      </c>
      <c r="G30" s="133">
        <v>4</v>
      </c>
      <c r="H30" s="133">
        <v>10</v>
      </c>
      <c r="I30" s="133">
        <v>43</v>
      </c>
      <c r="J30" s="133">
        <v>10</v>
      </c>
      <c r="K30" s="133">
        <v>160</v>
      </c>
    </row>
    <row r="31" spans="2:11" ht="12.75">
      <c r="B31" s="67">
        <v>1924</v>
      </c>
      <c r="C31" s="106">
        <v>3000</v>
      </c>
      <c r="D31" s="67">
        <v>3.8</v>
      </c>
      <c r="E31" s="133">
        <v>78</v>
      </c>
      <c r="F31" s="133"/>
      <c r="G31" s="133"/>
      <c r="H31" s="133" t="s">
        <v>117</v>
      </c>
      <c r="I31" s="133">
        <v>75</v>
      </c>
      <c r="J31" s="133" t="s">
        <v>116</v>
      </c>
      <c r="K31" s="133">
        <v>153</v>
      </c>
    </row>
    <row r="32" spans="2:11" ht="12.75">
      <c r="B32" s="67">
        <v>1925</v>
      </c>
      <c r="C32" s="106">
        <v>4100</v>
      </c>
      <c r="D32" s="67">
        <v>4.6</v>
      </c>
      <c r="E32" s="133">
        <v>88</v>
      </c>
      <c r="F32" s="133"/>
      <c r="G32" s="133"/>
      <c r="H32" s="133"/>
      <c r="I32" s="133">
        <v>75</v>
      </c>
      <c r="J32" s="133"/>
      <c r="K32" s="133">
        <v>163</v>
      </c>
    </row>
    <row r="33" spans="2:11" ht="12.75">
      <c r="B33" s="67">
        <v>1926</v>
      </c>
      <c r="C33" s="106">
        <v>4900</v>
      </c>
      <c r="D33" s="67">
        <v>4.4</v>
      </c>
      <c r="E33" s="133">
        <v>111</v>
      </c>
      <c r="F33" s="133"/>
      <c r="G33" s="133"/>
      <c r="H33" s="133"/>
      <c r="I33" s="133">
        <v>77</v>
      </c>
      <c r="J33" s="133"/>
      <c r="K33" s="133">
        <v>188</v>
      </c>
    </row>
    <row r="34" spans="2:11" ht="12.75">
      <c r="B34" s="67">
        <v>1927</v>
      </c>
      <c r="C34" s="106">
        <v>5800</v>
      </c>
      <c r="D34" s="67">
        <v>4.2</v>
      </c>
      <c r="E34" s="133">
        <v>138</v>
      </c>
      <c r="F34" s="133"/>
      <c r="G34" s="133"/>
      <c r="H34" s="133"/>
      <c r="I34" s="133">
        <v>87</v>
      </c>
      <c r="J34" s="133"/>
      <c r="K34" s="133">
        <v>225</v>
      </c>
    </row>
    <row r="35" spans="2:11" ht="12.75">
      <c r="B35" s="67">
        <v>1928</v>
      </c>
      <c r="C35" s="106">
        <v>6400</v>
      </c>
      <c r="D35" s="67">
        <v>3.2</v>
      </c>
      <c r="E35" s="133">
        <v>200</v>
      </c>
      <c r="F35" s="133"/>
      <c r="G35" s="133"/>
      <c r="H35" s="133"/>
      <c r="I35" s="133">
        <v>110</v>
      </c>
      <c r="J35" s="133"/>
      <c r="K35" s="133">
        <v>310</v>
      </c>
    </row>
    <row r="36" spans="2:11" ht="12.75">
      <c r="B36" s="67">
        <v>1929</v>
      </c>
      <c r="C36" s="106">
        <v>7000</v>
      </c>
      <c r="D36" s="67">
        <v>2.8</v>
      </c>
      <c r="E36" s="133">
        <v>250</v>
      </c>
      <c r="F36" s="133"/>
      <c r="G36" s="133"/>
      <c r="H36" s="133"/>
      <c r="I36" s="133">
        <v>124</v>
      </c>
      <c r="J36" s="133"/>
      <c r="K36" s="133">
        <v>374</v>
      </c>
    </row>
    <row r="37" spans="2:11" ht="12.75">
      <c r="B37" s="67">
        <v>1930</v>
      </c>
      <c r="C37" s="106">
        <v>7000</v>
      </c>
      <c r="D37" s="67">
        <v>3.5</v>
      </c>
      <c r="E37" s="133">
        <v>200</v>
      </c>
      <c r="F37" s="133"/>
      <c r="G37" s="133"/>
      <c r="H37" s="133"/>
      <c r="I37" s="133">
        <v>124</v>
      </c>
      <c r="J37" s="133"/>
      <c r="K37" s="133">
        <v>324</v>
      </c>
    </row>
    <row r="38" spans="2:11" ht="12.75">
      <c r="B38" s="67">
        <v>1931</v>
      </c>
      <c r="C38" s="106">
        <v>6500</v>
      </c>
      <c r="D38" s="67">
        <v>4.6</v>
      </c>
      <c r="E38" s="133">
        <v>144</v>
      </c>
      <c r="F38" s="133"/>
      <c r="G38" s="133"/>
      <c r="H38" s="133"/>
      <c r="I38" s="133">
        <v>138</v>
      </c>
      <c r="J38" s="133"/>
      <c r="K38" s="133">
        <v>282</v>
      </c>
    </row>
    <row r="39" spans="2:11" ht="12.75">
      <c r="B39" s="72">
        <v>1932</v>
      </c>
      <c r="C39" s="107">
        <v>6500</v>
      </c>
      <c r="D39" s="72">
        <v>4.9</v>
      </c>
      <c r="E39" s="134">
        <v>132</v>
      </c>
      <c r="F39" s="134"/>
      <c r="G39" s="134"/>
      <c r="H39" s="134"/>
      <c r="I39" s="134">
        <v>133</v>
      </c>
      <c r="J39" s="134"/>
      <c r="K39" s="134">
        <v>265</v>
      </c>
    </row>
    <row r="41" spans="2:4" ht="12.75">
      <c r="B41" s="26" t="s">
        <v>118</v>
      </c>
      <c r="C41" s="114"/>
      <c r="D41" s="114"/>
    </row>
    <row r="42" spans="2:4" ht="12.75">
      <c r="B42" s="14" t="s">
        <v>199</v>
      </c>
      <c r="C42" s="4"/>
      <c r="D42" s="4"/>
    </row>
    <row r="43" spans="2:4" ht="12.75">
      <c r="B43" s="14" t="s">
        <v>198</v>
      </c>
      <c r="C43" s="4"/>
      <c r="D43" s="4"/>
    </row>
    <row r="44" spans="2:4" ht="12.75">
      <c r="B44" s="14" t="s">
        <v>200</v>
      </c>
      <c r="C44" s="4"/>
      <c r="D44" s="4"/>
    </row>
    <row r="45" spans="2:4" ht="12.75">
      <c r="B45" s="14" t="s">
        <v>201</v>
      </c>
      <c r="C45" s="4"/>
      <c r="D45" s="4"/>
    </row>
    <row r="46" ht="12.75">
      <c r="B46" s="14" t="s">
        <v>202</v>
      </c>
    </row>
    <row r="47" ht="12.75">
      <c r="B47" s="14" t="s">
        <v>203</v>
      </c>
    </row>
    <row r="48" ht="12.75">
      <c r="B48" s="14" t="s">
        <v>204</v>
      </c>
    </row>
    <row r="49" ht="12.75">
      <c r="B49" s="14" t="s">
        <v>205</v>
      </c>
    </row>
    <row r="50" ht="12.75">
      <c r="B50" s="14" t="s">
        <v>206</v>
      </c>
    </row>
    <row r="51" ht="12.75">
      <c r="B51" s="14" t="s">
        <v>207</v>
      </c>
    </row>
    <row r="52" ht="12.75">
      <c r="B52" s="14" t="s">
        <v>208</v>
      </c>
    </row>
    <row r="54" ht="15.75">
      <c r="B54" s="147" t="s">
        <v>132</v>
      </c>
    </row>
    <row r="56" spans="2:5" ht="12.75">
      <c r="B56" s="20"/>
      <c r="C56" s="9" t="s">
        <v>108</v>
      </c>
      <c r="D56" s="9" t="s">
        <v>109</v>
      </c>
      <c r="E56" s="11" t="s">
        <v>14</v>
      </c>
    </row>
    <row r="57" spans="2:5" ht="12.75">
      <c r="B57" s="62">
        <v>1902</v>
      </c>
      <c r="C57" s="67"/>
      <c r="D57" s="67"/>
      <c r="E57" s="80">
        <v>64</v>
      </c>
    </row>
    <row r="58" spans="2:5" ht="12.75">
      <c r="B58" s="62">
        <v>1904</v>
      </c>
      <c r="C58" s="67"/>
      <c r="D58" s="67"/>
      <c r="E58" s="80">
        <v>64</v>
      </c>
    </row>
    <row r="59" spans="2:5" ht="12.75">
      <c r="B59" s="62">
        <v>1906</v>
      </c>
      <c r="C59" s="67"/>
      <c r="D59" s="67"/>
      <c r="E59" s="80">
        <v>64.7</v>
      </c>
    </row>
    <row r="60" spans="2:5" ht="12.75">
      <c r="B60" s="62">
        <v>1907</v>
      </c>
      <c r="C60" s="67"/>
      <c r="D60" s="67"/>
      <c r="E60" s="80">
        <v>64</v>
      </c>
    </row>
    <row r="61" spans="2:5" ht="12.75">
      <c r="B61" s="62">
        <v>1908</v>
      </c>
      <c r="C61" s="67"/>
      <c r="D61" s="67"/>
      <c r="E61" s="80">
        <v>65.7</v>
      </c>
    </row>
    <row r="62" spans="2:5" ht="12.75">
      <c r="B62" s="62">
        <v>1909</v>
      </c>
      <c r="C62" s="67"/>
      <c r="D62" s="67"/>
      <c r="E62" s="80">
        <v>69</v>
      </c>
    </row>
    <row r="63" spans="2:5" ht="12.75">
      <c r="B63" s="62">
        <v>1910</v>
      </c>
      <c r="C63" s="67"/>
      <c r="D63" s="67"/>
      <c r="E63" s="80">
        <v>69.1</v>
      </c>
    </row>
    <row r="64" spans="2:5" ht="12.75">
      <c r="B64" s="62">
        <v>1911</v>
      </c>
      <c r="C64" s="67"/>
      <c r="D64" s="67"/>
      <c r="E64" s="80">
        <v>69.6</v>
      </c>
    </row>
    <row r="65" spans="2:5" ht="12.75">
      <c r="B65" s="62">
        <v>1912</v>
      </c>
      <c r="C65" s="67"/>
      <c r="D65" s="67"/>
      <c r="E65" s="80">
        <v>70.1</v>
      </c>
    </row>
    <row r="66" spans="2:5" ht="12.75">
      <c r="B66" s="62">
        <v>1913</v>
      </c>
      <c r="C66" s="67"/>
      <c r="D66" s="67"/>
      <c r="E66" s="80">
        <v>70.1</v>
      </c>
    </row>
    <row r="67" spans="2:5" ht="12.75">
      <c r="B67" s="62">
        <v>1921</v>
      </c>
      <c r="C67" s="67"/>
      <c r="D67" s="67"/>
      <c r="E67" s="80">
        <v>158</v>
      </c>
    </row>
    <row r="68" spans="2:5" ht="12.75">
      <c r="B68" s="62">
        <v>1923</v>
      </c>
      <c r="C68" s="67"/>
      <c r="D68" s="67"/>
      <c r="E68" s="80">
        <v>197</v>
      </c>
    </row>
    <row r="69" spans="2:5" ht="12.75">
      <c r="B69" s="62">
        <v>1925</v>
      </c>
      <c r="C69" s="67"/>
      <c r="D69" s="67"/>
      <c r="E69" s="80">
        <v>202</v>
      </c>
    </row>
    <row r="70" spans="2:5" ht="12.75">
      <c r="B70" s="62">
        <v>1927</v>
      </c>
      <c r="C70" s="67"/>
      <c r="D70" s="67"/>
      <c r="E70" s="80">
        <v>282</v>
      </c>
    </row>
    <row r="71" spans="2:5" ht="12.75">
      <c r="B71" s="62">
        <v>1929</v>
      </c>
      <c r="C71" s="67"/>
      <c r="D71" s="67"/>
      <c r="E71" s="80">
        <v>431</v>
      </c>
    </row>
    <row r="72" spans="2:5" ht="12.75">
      <c r="B72" s="62">
        <v>1931</v>
      </c>
      <c r="C72" s="67">
        <v>126</v>
      </c>
      <c r="D72" s="67">
        <v>299</v>
      </c>
      <c r="E72" s="80">
        <f>SUM(C72,D72)</f>
        <v>425</v>
      </c>
    </row>
    <row r="73" spans="2:5" ht="12.75">
      <c r="B73" s="62">
        <v>1933</v>
      </c>
      <c r="C73" s="67">
        <v>81</v>
      </c>
      <c r="D73" s="67">
        <v>277</v>
      </c>
      <c r="E73" s="80">
        <f>SUM(C73,D73)</f>
        <v>358</v>
      </c>
    </row>
    <row r="74" spans="2:5" ht="12.75">
      <c r="B74" s="62">
        <v>1935</v>
      </c>
      <c r="C74" s="67">
        <v>47</v>
      </c>
      <c r="D74" s="67">
        <v>344</v>
      </c>
      <c r="E74" s="80">
        <f>SUM(C74,D74)</f>
        <v>391</v>
      </c>
    </row>
    <row r="75" spans="2:5" ht="12.75">
      <c r="B75" s="62">
        <v>1937</v>
      </c>
      <c r="C75" s="67">
        <v>87</v>
      </c>
      <c r="D75" s="67">
        <v>290</v>
      </c>
      <c r="E75" s="80">
        <f>SUM(C75,D75)</f>
        <v>377</v>
      </c>
    </row>
    <row r="76" spans="2:5" ht="12.75">
      <c r="B76" s="63">
        <v>1938</v>
      </c>
      <c r="C76" s="72">
        <v>93</v>
      </c>
      <c r="D76" s="72"/>
      <c r="E76" s="134"/>
    </row>
    <row r="78" ht="12.75">
      <c r="B78" s="26" t="s">
        <v>110</v>
      </c>
    </row>
    <row r="79" ht="12.75">
      <c r="B79" s="102" t="s">
        <v>111</v>
      </c>
    </row>
    <row r="80" ht="12.75">
      <c r="B80" s="102" t="s">
        <v>112</v>
      </c>
    </row>
    <row r="81" ht="12.75">
      <c r="B81" s="14" t="s">
        <v>113</v>
      </c>
    </row>
  </sheetData>
  <mergeCells count="2">
    <mergeCell ref="C4:E4"/>
    <mergeCell ref="F4:H4"/>
  </mergeCells>
  <printOptions/>
  <pageMargins left="0.75" right="0.75" top="1" bottom="1" header="0.4921259845" footer="0.4921259845"/>
  <pageSetup firstPageNumber="85" useFirstPageNumber="1" fitToHeight="1" fitToWidth="1" orientation="portrait" paperSize="9" scale="6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9"/>
  <sheetViews>
    <sheetView workbookViewId="0" topLeftCell="A1">
      <selection activeCell="F23" sqref="F23"/>
    </sheetView>
  </sheetViews>
  <sheetFormatPr defaultColWidth="11.421875" defaultRowHeight="12.75"/>
  <cols>
    <col min="2" max="2" width="7.7109375" style="0" customWidth="1"/>
    <col min="3" max="3" width="19.00390625" style="0" customWidth="1"/>
    <col min="4" max="4" width="19.7109375" style="0" customWidth="1"/>
    <col min="6" max="6" width="13.00390625" style="0" customWidth="1"/>
  </cols>
  <sheetData>
    <row r="2" ht="15.75">
      <c r="B2" s="147" t="s">
        <v>295</v>
      </c>
    </row>
    <row r="4" spans="2:4" ht="12.75">
      <c r="B4" s="20"/>
      <c r="C4" s="53" t="s">
        <v>119</v>
      </c>
      <c r="D4" s="56" t="s">
        <v>209</v>
      </c>
    </row>
    <row r="5" spans="2:4" ht="12.75">
      <c r="B5" s="62">
        <v>1891</v>
      </c>
      <c r="C5" s="111">
        <v>9533000</v>
      </c>
      <c r="D5" s="133">
        <v>201</v>
      </c>
    </row>
    <row r="6" spans="2:4" ht="12.75">
      <c r="B6" s="62">
        <v>1901</v>
      </c>
      <c r="C6" s="111">
        <v>11465000</v>
      </c>
      <c r="D6" s="133">
        <v>312</v>
      </c>
    </row>
    <row r="7" spans="2:4" ht="12.75">
      <c r="B7" s="62">
        <v>1913</v>
      </c>
      <c r="C7" s="111">
        <v>17581000</v>
      </c>
      <c r="D7" s="133">
        <v>371</v>
      </c>
    </row>
    <row r="8" spans="2:4" ht="12.75">
      <c r="B8" s="62">
        <v>1928</v>
      </c>
      <c r="C8" s="111">
        <v>106124000</v>
      </c>
      <c r="D8" s="133">
        <v>627</v>
      </c>
    </row>
    <row r="9" spans="2:4" ht="12.75">
      <c r="B9" s="63">
        <v>1936</v>
      </c>
      <c r="C9" s="149">
        <v>55109000</v>
      </c>
      <c r="D9" s="134">
        <v>633</v>
      </c>
    </row>
    <row r="11" ht="12.75">
      <c r="B11" s="26" t="s">
        <v>36</v>
      </c>
    </row>
    <row r="12" ht="12.75">
      <c r="B12" s="40" t="s">
        <v>216</v>
      </c>
    </row>
    <row r="13" ht="12.75">
      <c r="B13" s="40" t="s">
        <v>217</v>
      </c>
    </row>
    <row r="14" ht="12.75">
      <c r="B14" s="40" t="s">
        <v>21</v>
      </c>
    </row>
    <row r="16" ht="15.75">
      <c r="B16" s="147" t="s">
        <v>131</v>
      </c>
    </row>
    <row r="18" spans="2:4" ht="12.75">
      <c r="B18" s="25"/>
      <c r="C18" s="185" t="s">
        <v>7</v>
      </c>
      <c r="D18" s="186" t="s">
        <v>8</v>
      </c>
    </row>
    <row r="19" spans="2:8" ht="12.75">
      <c r="B19" s="183">
        <v>1920</v>
      </c>
      <c r="C19" s="23">
        <v>23459501020</v>
      </c>
      <c r="D19" s="21">
        <v>20137218032</v>
      </c>
      <c r="H19" s="7"/>
    </row>
    <row r="20" spans="2:8" ht="12.75">
      <c r="B20" s="183">
        <v>1921</v>
      </c>
      <c r="C20" s="23">
        <v>24166748461</v>
      </c>
      <c r="D20" s="21">
        <v>21878833093</v>
      </c>
      <c r="H20" s="1"/>
    </row>
    <row r="21" spans="2:8" ht="12.75">
      <c r="B21" s="183">
        <v>1922</v>
      </c>
      <c r="C21" s="23">
        <v>32076254791</v>
      </c>
      <c r="D21" s="21">
        <v>29124271703</v>
      </c>
      <c r="H21" s="1"/>
    </row>
    <row r="22" spans="2:8" ht="12.75">
      <c r="B22" s="183">
        <v>1923</v>
      </c>
      <c r="C22" s="23">
        <v>46908394440</v>
      </c>
      <c r="D22" s="21">
        <v>43014864754</v>
      </c>
      <c r="H22" s="1"/>
    </row>
    <row r="23" spans="2:8" ht="12.75">
      <c r="B23" s="183">
        <v>1924</v>
      </c>
      <c r="C23" s="23">
        <v>50796523279</v>
      </c>
      <c r="D23" s="21">
        <v>45352082363</v>
      </c>
      <c r="H23" s="1"/>
    </row>
    <row r="24" spans="2:4" ht="12.75">
      <c r="B24" s="183">
        <v>1925</v>
      </c>
      <c r="C24" s="23">
        <v>60842789560</v>
      </c>
      <c r="D24" s="21">
        <v>53137928739</v>
      </c>
    </row>
    <row r="25" spans="2:7" ht="12.75">
      <c r="B25" s="183">
        <v>1926</v>
      </c>
      <c r="C25" s="23">
        <v>72489081911</v>
      </c>
      <c r="D25" s="21">
        <v>64157562681</v>
      </c>
      <c r="G25" s="3"/>
    </row>
    <row r="26" spans="2:4" ht="12.75">
      <c r="B26" s="183">
        <v>1927</v>
      </c>
      <c r="C26" s="23">
        <v>99448068202</v>
      </c>
      <c r="D26" s="21">
        <v>87750955750</v>
      </c>
    </row>
    <row r="27" spans="2:4" ht="12.75">
      <c r="B27" s="183">
        <v>1928</v>
      </c>
      <c r="C27" s="23">
        <v>145546000000</v>
      </c>
      <c r="D27" s="21">
        <v>127694000000</v>
      </c>
    </row>
    <row r="28" spans="2:4" ht="12.75">
      <c r="B28" s="183">
        <v>1929</v>
      </c>
      <c r="C28" s="23">
        <v>160207000000</v>
      </c>
      <c r="D28" s="21">
        <v>142078000000</v>
      </c>
    </row>
    <row r="29" spans="2:4" ht="12.75">
      <c r="B29" s="183">
        <v>1930</v>
      </c>
      <c r="C29" s="23">
        <v>117610000000</v>
      </c>
      <c r="D29" s="21">
        <v>104789000000</v>
      </c>
    </row>
    <row r="30" spans="2:4" ht="12.75">
      <c r="B30" s="183">
        <v>1931</v>
      </c>
      <c r="C30" s="23">
        <v>74853449393</v>
      </c>
      <c r="D30" s="21">
        <v>66618197541</v>
      </c>
    </row>
    <row r="31" spans="2:4" ht="12.75">
      <c r="B31" s="183">
        <v>1932</v>
      </c>
      <c r="C31" s="23">
        <v>91878803573</v>
      </c>
      <c r="D31" s="21">
        <v>80725737469</v>
      </c>
    </row>
    <row r="32" spans="2:4" ht="12.75">
      <c r="B32" s="183">
        <v>1933</v>
      </c>
      <c r="C32" s="23">
        <v>89399726322</v>
      </c>
      <c r="D32" s="21">
        <v>77727355449</v>
      </c>
    </row>
    <row r="33" spans="2:4" ht="12.75">
      <c r="B33" s="183">
        <v>1934</v>
      </c>
      <c r="C33" s="23">
        <v>73655346845</v>
      </c>
      <c r="D33" s="21">
        <v>63579474543</v>
      </c>
    </row>
    <row r="34" spans="2:4" ht="12.75">
      <c r="B34" s="183">
        <v>1935</v>
      </c>
      <c r="C34" s="23">
        <v>77641371760</v>
      </c>
      <c r="D34" s="21">
        <v>67540232012</v>
      </c>
    </row>
    <row r="35" spans="2:4" ht="12.75">
      <c r="B35" s="183">
        <v>1936</v>
      </c>
      <c r="C35" s="23">
        <v>86015513100</v>
      </c>
      <c r="D35" s="21">
        <v>73629089998</v>
      </c>
    </row>
    <row r="36" spans="2:4" ht="12.75">
      <c r="B36" s="183">
        <v>1937</v>
      </c>
      <c r="C36" s="23">
        <v>83966943410</v>
      </c>
      <c r="D36" s="21">
        <v>71332691386</v>
      </c>
    </row>
    <row r="37" spans="2:4" ht="12.75">
      <c r="B37" s="184">
        <v>1938</v>
      </c>
      <c r="C37" s="24">
        <v>95931496262</v>
      </c>
      <c r="D37" s="22">
        <v>84383595641</v>
      </c>
    </row>
    <row r="39" ht="12.75">
      <c r="B39" s="26" t="s">
        <v>290</v>
      </c>
    </row>
    <row r="40" ht="12.75">
      <c r="B40" s="14" t="s">
        <v>210</v>
      </c>
    </row>
    <row r="41" ht="12.75">
      <c r="B41" s="14" t="s">
        <v>211</v>
      </c>
    </row>
    <row r="42" ht="12.75">
      <c r="B42" s="14" t="s">
        <v>212</v>
      </c>
    </row>
    <row r="43" spans="2:8" ht="12.75">
      <c r="B43" s="181" t="s">
        <v>291</v>
      </c>
      <c r="C43" s="182"/>
      <c r="D43" s="182"/>
      <c r="E43" s="182"/>
      <c r="F43" s="182"/>
      <c r="G43" s="182"/>
      <c r="H43" s="182"/>
    </row>
    <row r="44" spans="2:8" ht="12.75">
      <c r="B44" s="181" t="s">
        <v>292</v>
      </c>
      <c r="C44" s="182"/>
      <c r="D44" s="182"/>
      <c r="E44" s="182"/>
      <c r="F44" s="182"/>
      <c r="G44" s="182"/>
      <c r="H44" s="182"/>
    </row>
    <row r="46" ht="15.75">
      <c r="B46" s="147" t="s">
        <v>133</v>
      </c>
    </row>
    <row r="48" spans="2:6" ht="12.75">
      <c r="B48" s="54"/>
      <c r="C48" s="53" t="s">
        <v>156</v>
      </c>
      <c r="D48" s="55" t="s">
        <v>157</v>
      </c>
      <c r="E48" s="53" t="s">
        <v>158</v>
      </c>
      <c r="F48" s="56" t="s">
        <v>1</v>
      </c>
    </row>
    <row r="49" spans="2:6" ht="12.75">
      <c r="B49" s="62">
        <v>1938</v>
      </c>
      <c r="C49" s="19">
        <v>47012</v>
      </c>
      <c r="D49" s="15">
        <v>12645</v>
      </c>
      <c r="E49" s="19">
        <v>19127</v>
      </c>
      <c r="F49" s="29">
        <f aca="true" t="shared" si="0" ref="F49:F64">C49+D49+E49</f>
        <v>78784</v>
      </c>
    </row>
    <row r="50" spans="2:6" ht="12.75">
      <c r="B50" s="62">
        <v>1945</v>
      </c>
      <c r="C50" s="19">
        <v>212563</v>
      </c>
      <c r="D50" s="15">
        <v>72764</v>
      </c>
      <c r="E50" s="19">
        <v>69376</v>
      </c>
      <c r="F50" s="29">
        <f t="shared" si="0"/>
        <v>354703</v>
      </c>
    </row>
    <row r="51" spans="2:6" ht="12.75">
      <c r="B51" s="62">
        <v>1946</v>
      </c>
      <c r="C51" s="19">
        <v>406751</v>
      </c>
      <c r="D51" s="15">
        <v>124445</v>
      </c>
      <c r="E51" s="19">
        <v>102993</v>
      </c>
      <c r="F51" s="29">
        <f t="shared" si="0"/>
        <v>634189</v>
      </c>
    </row>
    <row r="52" spans="2:6" ht="12.75">
      <c r="B52" s="62">
        <v>1947</v>
      </c>
      <c r="C52" s="19">
        <v>423483</v>
      </c>
      <c r="D52" s="15">
        <v>130041</v>
      </c>
      <c r="E52" s="19">
        <v>122990</v>
      </c>
      <c r="F52" s="29">
        <f t="shared" si="0"/>
        <v>676514</v>
      </c>
    </row>
    <row r="53" spans="2:6" ht="12.75">
      <c r="B53" s="62">
        <v>1948</v>
      </c>
      <c r="C53" s="19">
        <v>507748</v>
      </c>
      <c r="D53" s="15">
        <v>182685</v>
      </c>
      <c r="E53" s="19">
        <v>150945</v>
      </c>
      <c r="F53" s="29">
        <f t="shared" si="0"/>
        <v>841378</v>
      </c>
    </row>
    <row r="54" spans="2:6" ht="12.75">
      <c r="B54" s="62">
        <f aca="true" t="shared" si="1" ref="B54:B64">B53+1</f>
        <v>1949</v>
      </c>
      <c r="C54" s="19">
        <v>474700</v>
      </c>
      <c r="D54" s="15">
        <v>148400</v>
      </c>
      <c r="E54" s="19">
        <v>134000</v>
      </c>
      <c r="F54" s="29">
        <f t="shared" si="0"/>
        <v>757100</v>
      </c>
    </row>
    <row r="55" spans="2:6" ht="12.75">
      <c r="B55" s="62">
        <f t="shared" si="1"/>
        <v>1950</v>
      </c>
      <c r="C55" s="19">
        <v>465600</v>
      </c>
      <c r="D55" s="15">
        <v>125800</v>
      </c>
      <c r="E55" s="19">
        <v>104100</v>
      </c>
      <c r="F55" s="29">
        <f t="shared" si="0"/>
        <v>695500</v>
      </c>
    </row>
    <row r="56" spans="2:6" ht="12.75">
      <c r="B56" s="62">
        <f t="shared" si="1"/>
        <v>1951</v>
      </c>
      <c r="C56" s="19">
        <v>738600</v>
      </c>
      <c r="D56" s="15">
        <v>206400</v>
      </c>
      <c r="E56" s="19">
        <v>146900</v>
      </c>
      <c r="F56" s="29">
        <f t="shared" si="0"/>
        <v>1091900</v>
      </c>
    </row>
    <row r="57" spans="2:6" ht="12.75">
      <c r="B57" s="62">
        <f t="shared" si="1"/>
        <v>1952</v>
      </c>
      <c r="C57" s="19">
        <v>888300</v>
      </c>
      <c r="D57" s="15">
        <v>210300</v>
      </c>
      <c r="E57" s="19">
        <v>146400</v>
      </c>
      <c r="F57" s="29">
        <f t="shared" si="0"/>
        <v>1245000</v>
      </c>
    </row>
    <row r="58" spans="2:6" ht="12.75">
      <c r="B58" s="62">
        <f t="shared" si="1"/>
        <v>1953</v>
      </c>
      <c r="C58" s="19">
        <v>1143900</v>
      </c>
      <c r="D58" s="15">
        <v>228500</v>
      </c>
      <c r="E58" s="19">
        <v>149300</v>
      </c>
      <c r="F58" s="29">
        <f t="shared" si="0"/>
        <v>1521700</v>
      </c>
    </row>
    <row r="59" spans="2:6" ht="12.75">
      <c r="B59" s="62">
        <f t="shared" si="1"/>
        <v>1954</v>
      </c>
      <c r="C59" s="19">
        <v>2184000</v>
      </c>
      <c r="D59" s="15">
        <v>273700</v>
      </c>
      <c r="E59" s="19">
        <v>231700</v>
      </c>
      <c r="F59" s="29">
        <f t="shared" si="0"/>
        <v>2689400</v>
      </c>
    </row>
    <row r="60" spans="2:6" ht="12.75">
      <c r="B60" s="62">
        <f t="shared" si="1"/>
        <v>1955</v>
      </c>
      <c r="C60" s="19">
        <v>2505300</v>
      </c>
      <c r="D60" s="15">
        <v>287500</v>
      </c>
      <c r="E60" s="19">
        <v>228400</v>
      </c>
      <c r="F60" s="29">
        <f t="shared" si="0"/>
        <v>3021200</v>
      </c>
    </row>
    <row r="61" spans="2:6" ht="12.75">
      <c r="B61" s="62">
        <f t="shared" si="1"/>
        <v>1956</v>
      </c>
      <c r="C61" s="19">
        <v>2972900</v>
      </c>
      <c r="D61" s="15">
        <v>228900</v>
      </c>
      <c r="E61" s="19">
        <v>213400</v>
      </c>
      <c r="F61" s="29">
        <f t="shared" si="0"/>
        <v>3415200</v>
      </c>
    </row>
    <row r="62" spans="2:6" ht="12.75">
      <c r="B62" s="62">
        <f t="shared" si="1"/>
        <v>1957</v>
      </c>
      <c r="C62" s="19">
        <v>3999400</v>
      </c>
      <c r="D62" s="15">
        <v>297500</v>
      </c>
      <c r="E62" s="19">
        <v>350500</v>
      </c>
      <c r="F62" s="29">
        <f t="shared" si="0"/>
        <v>4647400</v>
      </c>
    </row>
    <row r="63" spans="2:6" ht="12.75">
      <c r="B63" s="62">
        <f t="shared" si="1"/>
        <v>1958</v>
      </c>
      <c r="C63" s="19">
        <v>4350000</v>
      </c>
      <c r="D63" s="15">
        <v>397000</v>
      </c>
      <c r="E63" s="19">
        <v>302700</v>
      </c>
      <c r="F63" s="29">
        <f t="shared" si="0"/>
        <v>5049700</v>
      </c>
    </row>
    <row r="64" spans="2:6" ht="12.75">
      <c r="B64" s="63">
        <f t="shared" si="1"/>
        <v>1959</v>
      </c>
      <c r="C64" s="28">
        <v>7065000</v>
      </c>
      <c r="D64" s="27">
        <v>485800</v>
      </c>
      <c r="E64" s="28">
        <v>379100</v>
      </c>
      <c r="F64" s="30">
        <f t="shared" si="0"/>
        <v>7929900</v>
      </c>
    </row>
    <row r="66" ht="12.75">
      <c r="B66" s="26" t="s">
        <v>30</v>
      </c>
    </row>
    <row r="67" spans="2:6" ht="12.75">
      <c r="B67" s="14" t="s">
        <v>141</v>
      </c>
      <c r="C67" s="2"/>
      <c r="D67" s="1"/>
      <c r="E67" s="1"/>
      <c r="F67" s="1"/>
    </row>
    <row r="68" spans="2:6" ht="12.75">
      <c r="B68" s="14" t="s">
        <v>142</v>
      </c>
      <c r="D68" s="1"/>
      <c r="E68" s="1"/>
      <c r="F68" s="1"/>
    </row>
    <row r="69" ht="12.75">
      <c r="B69" s="14" t="s">
        <v>43</v>
      </c>
    </row>
  </sheetData>
  <printOptions/>
  <pageMargins left="0.75" right="0.75" top="1" bottom="1" header="0.4921259845" footer="0.4921259845"/>
  <pageSetup firstPageNumber="86" useFirstPageNumber="1" fitToHeight="1" fitToWidth="1" orientation="portrait" paperSize="9" scale="6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workbookViewId="0" topLeftCell="A1">
      <selection activeCell="G63" sqref="G63"/>
    </sheetView>
  </sheetViews>
  <sheetFormatPr defaultColWidth="11.421875" defaultRowHeight="12.75"/>
  <cols>
    <col min="3" max="3" width="12.8515625" style="0" customWidth="1"/>
    <col min="5" max="5" width="12.421875" style="0" customWidth="1"/>
    <col min="8" max="8" width="12.140625" style="0" customWidth="1"/>
    <col min="10" max="10" width="12.00390625" style="0" bestFit="1" customWidth="1"/>
    <col min="12" max="12" width="14.57421875" style="0" bestFit="1" customWidth="1"/>
  </cols>
  <sheetData>
    <row r="2" ht="15.75">
      <c r="B2" s="147" t="s">
        <v>230</v>
      </c>
    </row>
    <row r="4" spans="2:10" ht="12.75">
      <c r="B4" s="53">
        <v>1938</v>
      </c>
      <c r="C4" s="56" t="s">
        <v>74</v>
      </c>
      <c r="D4" s="56" t="s">
        <v>98</v>
      </c>
      <c r="E4" s="56" t="s">
        <v>1</v>
      </c>
      <c r="G4" s="53">
        <v>1945</v>
      </c>
      <c r="H4" s="56" t="s">
        <v>74</v>
      </c>
      <c r="I4" s="56" t="s">
        <v>98</v>
      </c>
      <c r="J4" s="56" t="s">
        <v>1</v>
      </c>
    </row>
    <row r="5" spans="2:10" ht="12.75">
      <c r="B5" s="67" t="s">
        <v>156</v>
      </c>
      <c r="C5" s="31">
        <v>41832</v>
      </c>
      <c r="D5" s="115">
        <v>5180</v>
      </c>
      <c r="E5" s="115">
        <v>47012</v>
      </c>
      <c r="G5" s="67" t="s">
        <v>156</v>
      </c>
      <c r="H5" s="31">
        <v>178351</v>
      </c>
      <c r="I5" s="115">
        <v>34212</v>
      </c>
      <c r="J5" s="115">
        <f>H5+I5</f>
        <v>212563</v>
      </c>
    </row>
    <row r="6" spans="2:10" ht="12.75">
      <c r="B6" s="67" t="s">
        <v>157</v>
      </c>
      <c r="C6" s="19">
        <v>9807</v>
      </c>
      <c r="D6" s="16">
        <v>2838</v>
      </c>
      <c r="E6" s="16">
        <v>12645</v>
      </c>
      <c r="G6" s="67" t="s">
        <v>157</v>
      </c>
      <c r="H6" s="19">
        <v>55334</v>
      </c>
      <c r="I6" s="16">
        <v>17430</v>
      </c>
      <c r="J6" s="16">
        <f>H6+I6</f>
        <v>72764</v>
      </c>
    </row>
    <row r="7" spans="2:10" ht="12.75">
      <c r="B7" s="67" t="s">
        <v>158</v>
      </c>
      <c r="C7" s="19">
        <v>18127</v>
      </c>
      <c r="D7" s="16">
        <v>1000</v>
      </c>
      <c r="E7" s="16">
        <v>19127</v>
      </c>
      <c r="G7" s="67" t="s">
        <v>158</v>
      </c>
      <c r="H7" s="19">
        <v>64904</v>
      </c>
      <c r="I7" s="16">
        <v>4472</v>
      </c>
      <c r="J7" s="16">
        <f>H7+I7</f>
        <v>69376</v>
      </c>
    </row>
    <row r="8" spans="2:10" ht="12.75">
      <c r="B8" s="67" t="s">
        <v>159</v>
      </c>
      <c r="C8" s="19">
        <v>24967</v>
      </c>
      <c r="D8" s="16">
        <v>1485</v>
      </c>
      <c r="E8" s="16">
        <v>26452</v>
      </c>
      <c r="G8" s="67" t="s">
        <v>159</v>
      </c>
      <c r="H8" s="19">
        <v>47191</v>
      </c>
      <c r="I8" s="16">
        <v>3588</v>
      </c>
      <c r="J8" s="16">
        <f>H8+I8</f>
        <v>50779</v>
      </c>
    </row>
    <row r="9" spans="2:10" ht="12.75">
      <c r="B9" s="116" t="s">
        <v>160</v>
      </c>
      <c r="C9" s="117">
        <f>SUM(C5:C7)</f>
        <v>69766</v>
      </c>
      <c r="D9" s="118">
        <f>SUM(D5:D7)</f>
        <v>9018</v>
      </c>
      <c r="E9" s="119">
        <f>SUM(E5:E7)</f>
        <v>78784</v>
      </c>
      <c r="G9" s="116" t="s">
        <v>160</v>
      </c>
      <c r="H9" s="117">
        <f>SUM(H5:H7)</f>
        <v>298589</v>
      </c>
      <c r="I9" s="118">
        <f>SUM(I5:I7)</f>
        <v>56114</v>
      </c>
      <c r="J9" s="119">
        <f>SUM(J5:J7)</f>
        <v>354703</v>
      </c>
    </row>
    <row r="10" spans="2:14" ht="12.75">
      <c r="B10" s="72" t="s">
        <v>1</v>
      </c>
      <c r="C10" s="28">
        <v>94733</v>
      </c>
      <c r="D10" s="18">
        <v>10503</v>
      </c>
      <c r="E10" s="120">
        <v>105236</v>
      </c>
      <c r="G10" s="72" t="s">
        <v>1</v>
      </c>
      <c r="H10" s="28">
        <v>345780</v>
      </c>
      <c r="I10" s="18">
        <v>59702</v>
      </c>
      <c r="J10" s="120">
        <f>H10+I10</f>
        <v>405482</v>
      </c>
      <c r="L10" s="129"/>
      <c r="N10" s="64"/>
    </row>
    <row r="11" spans="12:14" ht="12.75">
      <c r="L11" s="129"/>
      <c r="N11" s="64"/>
    </row>
    <row r="12" spans="2:14" ht="12.75">
      <c r="B12" s="53">
        <v>1946</v>
      </c>
      <c r="C12" s="56" t="s">
        <v>74</v>
      </c>
      <c r="D12" s="56" t="s">
        <v>98</v>
      </c>
      <c r="E12" s="56" t="s">
        <v>1</v>
      </c>
      <c r="G12" s="53">
        <v>1947</v>
      </c>
      <c r="H12" s="56" t="s">
        <v>74</v>
      </c>
      <c r="I12" s="56" t="s">
        <v>98</v>
      </c>
      <c r="J12" s="56" t="s">
        <v>1</v>
      </c>
      <c r="L12" s="129"/>
      <c r="N12" s="64"/>
    </row>
    <row r="13" spans="2:14" ht="12.75">
      <c r="B13" s="67" t="s">
        <v>156</v>
      </c>
      <c r="C13" s="31">
        <v>327950</v>
      </c>
      <c r="D13" s="115">
        <v>78801</v>
      </c>
      <c r="E13" s="115">
        <v>406751</v>
      </c>
      <c r="G13" s="67" t="s">
        <v>156</v>
      </c>
      <c r="H13" s="31">
        <v>342797</v>
      </c>
      <c r="I13" s="115">
        <v>80686</v>
      </c>
      <c r="J13" s="115">
        <v>423483</v>
      </c>
      <c r="L13" s="129"/>
      <c r="N13" s="64"/>
    </row>
    <row r="14" spans="2:14" ht="12.75">
      <c r="B14" s="67" t="s">
        <v>157</v>
      </c>
      <c r="C14" s="19">
        <v>91687</v>
      </c>
      <c r="D14" s="16">
        <v>32758</v>
      </c>
      <c r="E14" s="16">
        <v>124445</v>
      </c>
      <c r="G14" s="67" t="s">
        <v>157</v>
      </c>
      <c r="H14" s="19">
        <v>91824</v>
      </c>
      <c r="I14" s="16">
        <v>38217</v>
      </c>
      <c r="J14" s="16">
        <v>130041</v>
      </c>
      <c r="L14" s="129"/>
      <c r="N14" s="64"/>
    </row>
    <row r="15" spans="2:14" ht="12.75">
      <c r="B15" s="67" t="s">
        <v>158</v>
      </c>
      <c r="C15" s="19">
        <v>95959</v>
      </c>
      <c r="D15" s="16">
        <v>7134</v>
      </c>
      <c r="E15" s="16">
        <v>102993</v>
      </c>
      <c r="G15" s="67" t="s">
        <v>158</v>
      </c>
      <c r="H15" s="19">
        <v>112622</v>
      </c>
      <c r="I15" s="16">
        <v>10368</v>
      </c>
      <c r="J15" s="16">
        <v>122990</v>
      </c>
      <c r="L15" s="130"/>
      <c r="N15" s="64"/>
    </row>
    <row r="16" spans="2:14" ht="12.75">
      <c r="B16" s="67" t="s">
        <v>159</v>
      </c>
      <c r="C16" s="19">
        <v>65122</v>
      </c>
      <c r="D16" s="16">
        <v>427</v>
      </c>
      <c r="E16" s="16">
        <v>69329</v>
      </c>
      <c r="G16" s="67" t="s">
        <v>159</v>
      </c>
      <c r="H16" s="19">
        <v>58484</v>
      </c>
      <c r="I16" s="16">
        <v>3441</v>
      </c>
      <c r="J16" s="16">
        <v>61925</v>
      </c>
      <c r="L16" s="129"/>
      <c r="N16" s="64"/>
    </row>
    <row r="17" spans="2:14" ht="12.75">
      <c r="B17" s="116" t="s">
        <v>160</v>
      </c>
      <c r="C17" s="117">
        <f>SUM(C13:C15)</f>
        <v>515596</v>
      </c>
      <c r="D17" s="118">
        <f>SUM(D13:D15)</f>
        <v>118693</v>
      </c>
      <c r="E17" s="119">
        <f>SUM(E13:E15)</f>
        <v>634189</v>
      </c>
      <c r="G17" s="116" t="s">
        <v>160</v>
      </c>
      <c r="H17" s="117">
        <f>SUM(H13:H15)</f>
        <v>547243</v>
      </c>
      <c r="I17" s="118">
        <f>SUM(I13:I15)</f>
        <v>129271</v>
      </c>
      <c r="J17" s="119">
        <f>SUM(J13:J15)</f>
        <v>676514</v>
      </c>
      <c r="L17" s="129"/>
      <c r="N17" s="64"/>
    </row>
    <row r="18" spans="2:14" ht="12.75">
      <c r="B18" s="72" t="s">
        <v>1</v>
      </c>
      <c r="C18" s="28">
        <v>580618</v>
      </c>
      <c r="D18" s="18">
        <v>122900</v>
      </c>
      <c r="E18" s="120">
        <v>703518</v>
      </c>
      <c r="G18" s="72" t="s">
        <v>1</v>
      </c>
      <c r="H18" s="28">
        <v>605727</v>
      </c>
      <c r="I18" s="18">
        <v>132712</v>
      </c>
      <c r="J18" s="120">
        <v>738439</v>
      </c>
      <c r="L18" s="129"/>
      <c r="N18" s="64"/>
    </row>
    <row r="19" spans="12:14" ht="12.75">
      <c r="L19" s="129"/>
      <c r="N19" s="64"/>
    </row>
    <row r="20" spans="2:10" ht="12.75">
      <c r="B20" s="53">
        <v>1948</v>
      </c>
      <c r="C20" s="56" t="s">
        <v>74</v>
      </c>
      <c r="D20" s="56" t="s">
        <v>98</v>
      </c>
      <c r="E20" s="56" t="s">
        <v>1</v>
      </c>
      <c r="G20" s="53">
        <v>1949</v>
      </c>
      <c r="H20" s="56" t="s">
        <v>74</v>
      </c>
      <c r="I20" s="56" t="s">
        <v>98</v>
      </c>
      <c r="J20" s="56" t="s">
        <v>1</v>
      </c>
    </row>
    <row r="21" spans="2:10" ht="12.75">
      <c r="B21" s="67" t="s">
        <v>156</v>
      </c>
      <c r="C21" s="31">
        <v>418585</v>
      </c>
      <c r="D21" s="115">
        <v>89163</v>
      </c>
      <c r="E21" s="115">
        <v>507748</v>
      </c>
      <c r="G21" s="67" t="s">
        <v>156</v>
      </c>
      <c r="H21" s="31">
        <v>395300</v>
      </c>
      <c r="I21" s="115">
        <v>79400</v>
      </c>
      <c r="J21" s="115">
        <v>474700</v>
      </c>
    </row>
    <row r="22" spans="2:10" ht="12.75">
      <c r="B22" s="67" t="s">
        <v>157</v>
      </c>
      <c r="C22" s="19">
        <v>127161</v>
      </c>
      <c r="D22" s="16">
        <v>55524</v>
      </c>
      <c r="E22" s="16">
        <v>182685</v>
      </c>
      <c r="G22" s="67" t="s">
        <v>157</v>
      </c>
      <c r="H22" s="19">
        <v>104300</v>
      </c>
      <c r="I22" s="16">
        <v>44100</v>
      </c>
      <c r="J22" s="16">
        <v>148400</v>
      </c>
    </row>
    <row r="23" spans="2:10" ht="12.75">
      <c r="B23" s="67" t="s">
        <v>158</v>
      </c>
      <c r="C23" s="19">
        <v>136718</v>
      </c>
      <c r="D23" s="16">
        <v>14227</v>
      </c>
      <c r="E23" s="16">
        <v>150945</v>
      </c>
      <c r="G23" s="67" t="s">
        <v>158</v>
      </c>
      <c r="H23" s="19">
        <v>123600</v>
      </c>
      <c r="I23" s="16">
        <v>10400</v>
      </c>
      <c r="J23" s="16">
        <v>134000</v>
      </c>
    </row>
    <row r="24" spans="2:10" ht="12.75">
      <c r="B24" s="67" t="s">
        <v>159</v>
      </c>
      <c r="C24" s="19">
        <v>65661</v>
      </c>
      <c r="D24" s="16">
        <v>4376</v>
      </c>
      <c r="E24" s="16">
        <v>70037</v>
      </c>
      <c r="G24" s="67" t="s">
        <v>159</v>
      </c>
      <c r="H24" s="19">
        <v>69900</v>
      </c>
      <c r="I24" s="16">
        <v>2700</v>
      </c>
      <c r="J24" s="16">
        <v>72600</v>
      </c>
    </row>
    <row r="25" spans="2:10" ht="12.75">
      <c r="B25" s="116" t="s">
        <v>160</v>
      </c>
      <c r="C25" s="117">
        <f>SUM(C21:C23)</f>
        <v>682464</v>
      </c>
      <c r="D25" s="118">
        <f>SUM(D21:D23)</f>
        <v>158914</v>
      </c>
      <c r="E25" s="119">
        <f>SUM(E21:E23)</f>
        <v>841378</v>
      </c>
      <c r="G25" s="121" t="s">
        <v>160</v>
      </c>
      <c r="H25" s="117">
        <f>SUM(H21:H23)</f>
        <v>623200</v>
      </c>
      <c r="I25" s="118">
        <f>SUM(I21:I23)</f>
        <v>133900</v>
      </c>
      <c r="J25" s="119">
        <f>SUM(J21:J23)</f>
        <v>757100</v>
      </c>
    </row>
    <row r="26" spans="2:10" ht="12.75">
      <c r="B26" s="72" t="s">
        <v>1</v>
      </c>
      <c r="C26" s="28">
        <v>748125</v>
      </c>
      <c r="D26" s="18">
        <v>163290</v>
      </c>
      <c r="E26" s="120">
        <v>911415</v>
      </c>
      <c r="G26" s="63" t="s">
        <v>1</v>
      </c>
      <c r="H26" s="123">
        <f>SUM(H21:H24)</f>
        <v>693100</v>
      </c>
      <c r="I26" s="122">
        <f>SUM(I21:I24)</f>
        <v>136600</v>
      </c>
      <c r="J26" s="124">
        <f>SUM(J21:J24)</f>
        <v>829700</v>
      </c>
    </row>
    <row r="28" spans="2:10" ht="12.75">
      <c r="B28" s="53">
        <v>1950</v>
      </c>
      <c r="C28" s="56" t="s">
        <v>74</v>
      </c>
      <c r="D28" s="56" t="s">
        <v>98</v>
      </c>
      <c r="E28" s="56" t="s">
        <v>1</v>
      </c>
      <c r="G28" s="53">
        <v>1951</v>
      </c>
      <c r="H28" s="56" t="s">
        <v>74</v>
      </c>
      <c r="I28" s="56" t="s">
        <v>98</v>
      </c>
      <c r="J28" s="56" t="s">
        <v>1</v>
      </c>
    </row>
    <row r="29" spans="2:10" ht="12.75">
      <c r="B29" s="67" t="s">
        <v>156</v>
      </c>
      <c r="C29" s="31">
        <v>387200</v>
      </c>
      <c r="D29" s="115">
        <v>78400</v>
      </c>
      <c r="E29" s="115">
        <v>465600</v>
      </c>
      <c r="G29" s="67" t="s">
        <v>156</v>
      </c>
      <c r="H29" s="31">
        <v>627500</v>
      </c>
      <c r="I29" s="115">
        <v>111100</v>
      </c>
      <c r="J29" s="115">
        <v>738600</v>
      </c>
    </row>
    <row r="30" spans="2:10" ht="12.75">
      <c r="B30" s="67" t="s">
        <v>157</v>
      </c>
      <c r="C30" s="19">
        <v>89800</v>
      </c>
      <c r="D30" s="16">
        <v>3600</v>
      </c>
      <c r="E30" s="16">
        <v>125800</v>
      </c>
      <c r="G30" s="67" t="s">
        <v>157</v>
      </c>
      <c r="H30" s="19">
        <v>145500</v>
      </c>
      <c r="I30" s="16">
        <v>60900</v>
      </c>
      <c r="J30" s="16">
        <v>206400</v>
      </c>
    </row>
    <row r="31" spans="2:10" ht="12.75">
      <c r="B31" s="67" t="s">
        <v>158</v>
      </c>
      <c r="C31" s="19">
        <v>94300</v>
      </c>
      <c r="D31" s="16">
        <v>9800</v>
      </c>
      <c r="E31" s="16">
        <v>104100</v>
      </c>
      <c r="G31" s="67" t="s">
        <v>158</v>
      </c>
      <c r="H31" s="19">
        <v>118500</v>
      </c>
      <c r="I31" s="16">
        <v>28400</v>
      </c>
      <c r="J31" s="16">
        <v>146900</v>
      </c>
    </row>
    <row r="32" spans="2:10" ht="12.75">
      <c r="B32" s="67" t="s">
        <v>159</v>
      </c>
      <c r="C32" s="19">
        <v>15400</v>
      </c>
      <c r="D32" s="16">
        <v>800</v>
      </c>
      <c r="E32" s="16">
        <v>16200</v>
      </c>
      <c r="G32" s="67" t="s">
        <v>159</v>
      </c>
      <c r="H32" s="19"/>
      <c r="I32" s="16"/>
      <c r="J32" s="16"/>
    </row>
    <row r="33" spans="2:10" ht="12.75">
      <c r="B33" s="116" t="s">
        <v>160</v>
      </c>
      <c r="C33" s="117">
        <f>SUM(C29:C31)</f>
        <v>571300</v>
      </c>
      <c r="D33" s="118">
        <f>SUM(D29:D31)</f>
        <v>91800</v>
      </c>
      <c r="E33" s="119">
        <f>SUM(E29:E31)</f>
        <v>695500</v>
      </c>
      <c r="G33" s="116" t="s">
        <v>160</v>
      </c>
      <c r="H33" s="117">
        <f>SUM(H29:H31)</f>
        <v>891500</v>
      </c>
      <c r="I33" s="118">
        <f>SUM(I29:I31)</f>
        <v>200400</v>
      </c>
      <c r="J33" s="119">
        <f>SUM(J29:J31)</f>
        <v>1091900</v>
      </c>
    </row>
    <row r="34" spans="2:10" ht="12.75">
      <c r="B34" s="72" t="s">
        <v>1</v>
      </c>
      <c r="C34" s="123">
        <f>SUM(C29:C32)</f>
        <v>586700</v>
      </c>
      <c r="D34" s="122">
        <f>SUM(D29:D32)</f>
        <v>92600</v>
      </c>
      <c r="E34" s="124">
        <f>SUM(E29:E32)</f>
        <v>711700</v>
      </c>
      <c r="G34" s="72" t="s">
        <v>1</v>
      </c>
      <c r="H34" s="28"/>
      <c r="I34" s="18"/>
      <c r="J34" s="120"/>
    </row>
    <row r="36" spans="2:10" ht="12.75">
      <c r="B36" s="53">
        <v>1952</v>
      </c>
      <c r="C36" s="56" t="s">
        <v>74</v>
      </c>
      <c r="D36" s="56" t="s">
        <v>98</v>
      </c>
      <c r="E36" s="56" t="s">
        <v>1</v>
      </c>
      <c r="G36" s="53">
        <v>1953</v>
      </c>
      <c r="H36" s="56" t="s">
        <v>74</v>
      </c>
      <c r="I36" s="56" t="s">
        <v>98</v>
      </c>
      <c r="J36" s="56" t="s">
        <v>1</v>
      </c>
    </row>
    <row r="37" spans="2:10" ht="12.75">
      <c r="B37" s="67" t="s">
        <v>156</v>
      </c>
      <c r="C37" s="31">
        <v>769000</v>
      </c>
      <c r="D37" s="115">
        <v>119300</v>
      </c>
      <c r="E37" s="115">
        <v>888300</v>
      </c>
      <c r="G37" s="67" t="s">
        <v>156</v>
      </c>
      <c r="H37" s="31">
        <v>983400</v>
      </c>
      <c r="I37" s="115">
        <v>160500</v>
      </c>
      <c r="J37" s="115">
        <v>1143900</v>
      </c>
    </row>
    <row r="38" spans="2:10" ht="12.75">
      <c r="B38" s="67" t="s">
        <v>157</v>
      </c>
      <c r="C38" s="19">
        <v>155800</v>
      </c>
      <c r="D38" s="16">
        <v>54500</v>
      </c>
      <c r="E38" s="16">
        <v>210300</v>
      </c>
      <c r="G38" s="67" t="s">
        <v>157</v>
      </c>
      <c r="H38" s="19">
        <v>178600</v>
      </c>
      <c r="I38" s="16">
        <v>51900</v>
      </c>
      <c r="J38" s="16">
        <v>230500</v>
      </c>
    </row>
    <row r="39" spans="2:10" ht="12.75">
      <c r="B39" s="67" t="s">
        <v>158</v>
      </c>
      <c r="C39" s="19">
        <v>123800</v>
      </c>
      <c r="D39" s="16">
        <v>22600</v>
      </c>
      <c r="E39" s="16">
        <v>146400</v>
      </c>
      <c r="G39" s="67" t="s">
        <v>158</v>
      </c>
      <c r="H39" s="19">
        <v>128900</v>
      </c>
      <c r="I39" s="16">
        <v>22100</v>
      </c>
      <c r="J39" s="16">
        <v>151000</v>
      </c>
    </row>
    <row r="40" spans="2:10" ht="12.75">
      <c r="B40" s="67" t="s">
        <v>159</v>
      </c>
      <c r="C40" s="19"/>
      <c r="D40" s="16"/>
      <c r="E40" s="16"/>
      <c r="G40" s="67" t="s">
        <v>159</v>
      </c>
      <c r="H40" s="19"/>
      <c r="I40" s="16"/>
      <c r="J40" s="16"/>
    </row>
    <row r="41" spans="2:10" ht="12.75">
      <c r="B41" s="116" t="s">
        <v>160</v>
      </c>
      <c r="C41" s="117">
        <f>SUM(C37:C39)</f>
        <v>1048600</v>
      </c>
      <c r="D41" s="118">
        <f>SUM(D37:D39)</f>
        <v>196400</v>
      </c>
      <c r="E41" s="119">
        <f>SUM(E37:E39)</f>
        <v>1245000</v>
      </c>
      <c r="G41" s="116" t="s">
        <v>160</v>
      </c>
      <c r="H41" s="117">
        <f>SUM(H37:H39)</f>
        <v>1290900</v>
      </c>
      <c r="I41" s="118">
        <f>SUM(I37:I39)</f>
        <v>234500</v>
      </c>
      <c r="J41" s="119">
        <f>SUM(J37:J39)</f>
        <v>1525400</v>
      </c>
    </row>
    <row r="42" spans="2:10" ht="12.75">
      <c r="B42" s="72" t="s">
        <v>1</v>
      </c>
      <c r="C42" s="28"/>
      <c r="D42" s="18"/>
      <c r="E42" s="120"/>
      <c r="G42" s="72" t="s">
        <v>1</v>
      </c>
      <c r="H42" s="28"/>
      <c r="I42" s="18"/>
      <c r="J42" s="120"/>
    </row>
    <row r="44" spans="2:10" ht="12.75">
      <c r="B44" s="53">
        <v>1954</v>
      </c>
      <c r="C44" s="56" t="s">
        <v>74</v>
      </c>
      <c r="D44" s="56" t="s">
        <v>98</v>
      </c>
      <c r="E44" s="56" t="s">
        <v>1</v>
      </c>
      <c r="G44" s="53">
        <v>1955</v>
      </c>
      <c r="H44" s="56" t="s">
        <v>74</v>
      </c>
      <c r="I44" s="56" t="s">
        <v>98</v>
      </c>
      <c r="J44" s="56" t="s">
        <v>1</v>
      </c>
    </row>
    <row r="45" spans="2:10" ht="12.75">
      <c r="B45" s="67" t="s">
        <v>156</v>
      </c>
      <c r="C45" s="31">
        <v>1946542</v>
      </c>
      <c r="D45" s="115">
        <v>237497</v>
      </c>
      <c r="E45" s="115">
        <v>2184039</v>
      </c>
      <c r="G45" s="67" t="s">
        <v>156</v>
      </c>
      <c r="H45" s="31">
        <v>2216353</v>
      </c>
      <c r="I45" s="115">
        <v>288895</v>
      </c>
      <c r="J45" s="115">
        <v>2505248</v>
      </c>
    </row>
    <row r="46" spans="2:10" ht="12.75">
      <c r="B46" s="67" t="s">
        <v>157</v>
      </c>
      <c r="C46" s="19">
        <v>216348</v>
      </c>
      <c r="D46" s="16">
        <v>57360</v>
      </c>
      <c r="E46" s="16">
        <v>273708</v>
      </c>
      <c r="G46" s="67" t="s">
        <v>157</v>
      </c>
      <c r="H46" s="19">
        <v>236873</v>
      </c>
      <c r="I46" s="16">
        <v>50641</v>
      </c>
      <c r="J46" s="16">
        <v>287514</v>
      </c>
    </row>
    <row r="47" spans="2:10" ht="12.75">
      <c r="B47" s="67" t="s">
        <v>158</v>
      </c>
      <c r="C47" s="19">
        <v>202002</v>
      </c>
      <c r="D47" s="16">
        <v>29658</v>
      </c>
      <c r="E47" s="16">
        <v>231660</v>
      </c>
      <c r="G47" s="67" t="s">
        <v>158</v>
      </c>
      <c r="H47" s="19">
        <v>206481</v>
      </c>
      <c r="I47" s="16">
        <v>21923</v>
      </c>
      <c r="J47" s="16">
        <v>228404</v>
      </c>
    </row>
    <row r="48" spans="2:10" ht="12.75">
      <c r="B48" s="67" t="s">
        <v>159</v>
      </c>
      <c r="C48" s="19"/>
      <c r="D48" s="16"/>
      <c r="E48" s="16"/>
      <c r="G48" s="67" t="s">
        <v>159</v>
      </c>
      <c r="H48" s="19"/>
      <c r="I48" s="16"/>
      <c r="J48" s="16"/>
    </row>
    <row r="49" spans="2:10" ht="12.75">
      <c r="B49" s="116" t="s">
        <v>160</v>
      </c>
      <c r="C49" s="117">
        <f>SUM(C45:C47)</f>
        <v>2364892</v>
      </c>
      <c r="D49" s="118">
        <f>SUM(D45:D47)</f>
        <v>324515</v>
      </c>
      <c r="E49" s="119">
        <f>SUM(E45:E47)</f>
        <v>2689407</v>
      </c>
      <c r="G49" s="116" t="s">
        <v>160</v>
      </c>
      <c r="H49" s="117">
        <f>SUM(H45:H47)</f>
        <v>2659707</v>
      </c>
      <c r="I49" s="118">
        <f>SUM(I45:I47)</f>
        <v>361459</v>
      </c>
      <c r="J49" s="119">
        <f>SUM(J45:J47)</f>
        <v>3021166</v>
      </c>
    </row>
    <row r="50" spans="2:10" ht="12.75">
      <c r="B50" s="72" t="s">
        <v>1</v>
      </c>
      <c r="C50" s="28"/>
      <c r="D50" s="18"/>
      <c r="E50" s="120"/>
      <c r="G50" s="72" t="s">
        <v>1</v>
      </c>
      <c r="H50" s="28"/>
      <c r="I50" s="18"/>
      <c r="J50" s="120"/>
    </row>
    <row r="52" ht="15">
      <c r="B52" s="151" t="s">
        <v>218</v>
      </c>
    </row>
    <row r="53" ht="12.75">
      <c r="B53" s="14" t="s">
        <v>219</v>
      </c>
    </row>
    <row r="54" ht="12.75">
      <c r="B54" s="14" t="s">
        <v>220</v>
      </c>
    </row>
    <row r="55" ht="12.75">
      <c r="B55" s="14" t="s">
        <v>221</v>
      </c>
    </row>
    <row r="56" ht="12.75">
      <c r="B56" s="14" t="s">
        <v>222</v>
      </c>
    </row>
    <row r="57" ht="12.75">
      <c r="B57" s="14" t="s">
        <v>223</v>
      </c>
    </row>
    <row r="58" ht="12.75">
      <c r="B58" s="14" t="s">
        <v>224</v>
      </c>
    </row>
    <row r="59" ht="12.75">
      <c r="B59" s="14" t="s">
        <v>225</v>
      </c>
    </row>
    <row r="60" ht="12.75">
      <c r="B60" s="14" t="s">
        <v>226</v>
      </c>
    </row>
    <row r="61" ht="12.75">
      <c r="B61" s="14" t="s">
        <v>227</v>
      </c>
    </row>
    <row r="62" ht="12.75">
      <c r="B62" s="14" t="s">
        <v>161</v>
      </c>
    </row>
    <row r="63" ht="12.75">
      <c r="B63" s="14" t="s">
        <v>168</v>
      </c>
    </row>
    <row r="64" ht="12.75">
      <c r="B64" s="14" t="s">
        <v>228</v>
      </c>
    </row>
    <row r="65" ht="12.75">
      <c r="B65" s="14" t="s">
        <v>229</v>
      </c>
    </row>
  </sheetData>
  <printOptions/>
  <pageMargins left="0.75" right="0.75" top="1" bottom="1" header="0.4921259845" footer="0.4921259845"/>
  <pageSetup firstPageNumber="87" useFirstPageNumber="1" fitToHeight="1" fitToWidth="1" orientation="portrait" paperSize="9" scale="67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workbookViewId="0" topLeftCell="A19">
      <selection activeCell="G30" sqref="G30"/>
    </sheetView>
  </sheetViews>
  <sheetFormatPr defaultColWidth="11.421875" defaultRowHeight="12.75"/>
  <cols>
    <col min="1" max="1" width="14.8515625" style="0" customWidth="1"/>
    <col min="3" max="3" width="12.8515625" style="0" customWidth="1"/>
    <col min="4" max="4" width="14.140625" style="0" customWidth="1"/>
  </cols>
  <sheetData>
    <row r="2" ht="15.75">
      <c r="A2" s="147" t="s">
        <v>232</v>
      </c>
    </row>
    <row r="4" spans="1:9" ht="12.75">
      <c r="A4" s="9" t="s">
        <v>162</v>
      </c>
      <c r="B4" s="11" t="s">
        <v>95</v>
      </c>
      <c r="C4" s="56">
        <v>1938</v>
      </c>
      <c r="D4" s="56">
        <v>1945</v>
      </c>
      <c r="E4" s="56">
        <v>1946</v>
      </c>
      <c r="F4" s="56">
        <v>1947</v>
      </c>
      <c r="G4" s="56">
        <v>1948</v>
      </c>
      <c r="H4" s="56">
        <v>1949</v>
      </c>
      <c r="I4" s="56">
        <v>1950</v>
      </c>
    </row>
    <row r="5" spans="1:9" ht="12.75">
      <c r="A5" s="37" t="s">
        <v>163</v>
      </c>
      <c r="B5" s="145" t="s">
        <v>74</v>
      </c>
      <c r="C5" s="115">
        <v>2600</v>
      </c>
      <c r="D5" s="115">
        <v>16900</v>
      </c>
      <c r="E5" s="115">
        <v>36900</v>
      </c>
      <c r="F5" s="115">
        <v>38000</v>
      </c>
      <c r="G5" s="115">
        <v>55000</v>
      </c>
      <c r="H5" s="115">
        <v>43000</v>
      </c>
      <c r="I5" s="115">
        <v>36800</v>
      </c>
    </row>
    <row r="6" spans="1:9" ht="12.75">
      <c r="A6" s="67"/>
      <c r="B6" s="133" t="s">
        <v>98</v>
      </c>
      <c r="C6" s="16">
        <v>1200</v>
      </c>
      <c r="D6" s="16">
        <v>6900</v>
      </c>
      <c r="E6" s="16">
        <v>14400</v>
      </c>
      <c r="F6" s="16">
        <v>18900</v>
      </c>
      <c r="G6" s="16">
        <v>30700</v>
      </c>
      <c r="H6" s="16">
        <v>24300</v>
      </c>
      <c r="I6" s="16">
        <v>19100</v>
      </c>
    </row>
    <row r="7" spans="1:9" ht="12.75">
      <c r="A7" s="72"/>
      <c r="B7" s="133" t="s">
        <v>1</v>
      </c>
      <c r="C7" s="18">
        <v>3800</v>
      </c>
      <c r="D7" s="18">
        <v>23800</v>
      </c>
      <c r="E7" s="18">
        <v>51300</v>
      </c>
      <c r="F7" s="18">
        <v>56900</v>
      </c>
      <c r="G7" s="18">
        <v>85700</v>
      </c>
      <c r="H7" s="18">
        <v>67300</v>
      </c>
      <c r="I7" s="18">
        <v>55900</v>
      </c>
    </row>
    <row r="8" spans="1:9" ht="12.75">
      <c r="A8" s="84" t="s">
        <v>164</v>
      </c>
      <c r="B8" s="145" t="s">
        <v>74</v>
      </c>
      <c r="C8" s="115">
        <v>800</v>
      </c>
      <c r="D8" s="115">
        <v>9900</v>
      </c>
      <c r="E8" s="115">
        <v>17400</v>
      </c>
      <c r="F8" s="115">
        <v>15600</v>
      </c>
      <c r="G8" s="115">
        <v>26200</v>
      </c>
      <c r="H8" s="115">
        <v>22600</v>
      </c>
      <c r="I8" s="115">
        <v>21100</v>
      </c>
    </row>
    <row r="9" spans="1:9" ht="12.75">
      <c r="A9" s="67"/>
      <c r="B9" s="133" t="s">
        <v>98</v>
      </c>
      <c r="C9" s="16">
        <v>200</v>
      </c>
      <c r="D9" s="16">
        <v>2500</v>
      </c>
      <c r="E9" s="16">
        <v>7100</v>
      </c>
      <c r="F9" s="16">
        <v>7200</v>
      </c>
      <c r="G9" s="16">
        <v>10100</v>
      </c>
      <c r="H9" s="16">
        <v>8500</v>
      </c>
      <c r="I9" s="16">
        <v>7400</v>
      </c>
    </row>
    <row r="10" spans="1:9" ht="12.75">
      <c r="A10" s="72"/>
      <c r="B10" s="133" t="s">
        <v>1</v>
      </c>
      <c r="C10" s="18">
        <v>1000</v>
      </c>
      <c r="D10" s="18">
        <v>12400</v>
      </c>
      <c r="E10" s="18">
        <v>24500</v>
      </c>
      <c r="F10" s="18">
        <v>22800</v>
      </c>
      <c r="G10" s="18">
        <v>36300</v>
      </c>
      <c r="H10" s="18">
        <v>31100</v>
      </c>
      <c r="I10" s="18">
        <v>28500</v>
      </c>
    </row>
    <row r="11" spans="1:9" ht="12.75">
      <c r="A11" s="84" t="s">
        <v>165</v>
      </c>
      <c r="B11" s="145" t="s">
        <v>74</v>
      </c>
      <c r="C11" s="115">
        <v>4500</v>
      </c>
      <c r="D11" s="115">
        <v>17400</v>
      </c>
      <c r="E11" s="115">
        <v>20500</v>
      </c>
      <c r="F11" s="115">
        <v>21100</v>
      </c>
      <c r="G11" s="115">
        <v>24600</v>
      </c>
      <c r="H11" s="115">
        <v>20100</v>
      </c>
      <c r="I11" s="115">
        <v>14000</v>
      </c>
    </row>
    <row r="12" spans="1:9" ht="12.75">
      <c r="A12" s="67"/>
      <c r="B12" s="133" t="s">
        <v>98</v>
      </c>
      <c r="C12" s="16">
        <v>1300</v>
      </c>
      <c r="D12" s="16">
        <v>600</v>
      </c>
      <c r="E12" s="16">
        <v>700</v>
      </c>
      <c r="F12" s="16">
        <v>7200</v>
      </c>
      <c r="G12" s="16">
        <v>7400</v>
      </c>
      <c r="H12" s="16">
        <v>4900</v>
      </c>
      <c r="I12" s="16">
        <v>4000</v>
      </c>
    </row>
    <row r="13" spans="1:9" ht="12.75">
      <c r="A13" s="72"/>
      <c r="B13" s="133" t="s">
        <v>1</v>
      </c>
      <c r="C13" s="18">
        <v>5800</v>
      </c>
      <c r="D13" s="18">
        <v>23400</v>
      </c>
      <c r="E13" s="18">
        <v>27500</v>
      </c>
      <c r="F13" s="18">
        <v>28300</v>
      </c>
      <c r="G13" s="18">
        <v>32000</v>
      </c>
      <c r="H13" s="18">
        <v>25000</v>
      </c>
      <c r="I13" s="18">
        <v>18000</v>
      </c>
    </row>
    <row r="14" spans="1:9" ht="12.75">
      <c r="A14" s="84" t="s">
        <v>166</v>
      </c>
      <c r="B14" s="145" t="s">
        <v>74</v>
      </c>
      <c r="C14" s="115">
        <v>200</v>
      </c>
      <c r="D14" s="115">
        <v>2400</v>
      </c>
      <c r="E14" s="115">
        <v>3800</v>
      </c>
      <c r="F14" s="115">
        <v>4600</v>
      </c>
      <c r="G14" s="115">
        <v>7000</v>
      </c>
      <c r="H14" s="115">
        <v>6000</v>
      </c>
      <c r="I14" s="115">
        <v>6300</v>
      </c>
    </row>
    <row r="15" spans="1:9" ht="12.75">
      <c r="A15" s="67"/>
      <c r="B15" s="133" t="s">
        <v>98</v>
      </c>
      <c r="C15" s="16">
        <v>100</v>
      </c>
      <c r="D15" s="16">
        <v>800</v>
      </c>
      <c r="E15" s="16">
        <v>2200</v>
      </c>
      <c r="F15" s="16">
        <v>2400</v>
      </c>
      <c r="G15" s="16">
        <v>3000</v>
      </c>
      <c r="H15" s="16">
        <v>1900</v>
      </c>
      <c r="I15" s="16">
        <v>1700</v>
      </c>
    </row>
    <row r="16" spans="1:9" ht="12.75">
      <c r="A16" s="72"/>
      <c r="B16" s="133" t="s">
        <v>1</v>
      </c>
      <c r="C16" s="18">
        <v>300</v>
      </c>
      <c r="D16" s="18">
        <v>3200</v>
      </c>
      <c r="E16" s="18">
        <v>600</v>
      </c>
      <c r="F16" s="18">
        <v>7000</v>
      </c>
      <c r="G16" s="18">
        <v>10000</v>
      </c>
      <c r="H16" s="18">
        <v>7900</v>
      </c>
      <c r="I16" s="18">
        <v>8000</v>
      </c>
    </row>
    <row r="17" spans="1:9" ht="12.75">
      <c r="A17" s="67" t="s">
        <v>167</v>
      </c>
      <c r="B17" s="133" t="s">
        <v>74</v>
      </c>
      <c r="C17" s="16">
        <v>1700</v>
      </c>
      <c r="D17" s="16">
        <v>8800</v>
      </c>
      <c r="E17" s="16">
        <v>13100</v>
      </c>
      <c r="F17" s="16">
        <v>12400</v>
      </c>
      <c r="G17" s="16">
        <v>14600</v>
      </c>
      <c r="H17" s="16">
        <v>12600</v>
      </c>
      <c r="I17" s="16">
        <v>11600</v>
      </c>
    </row>
    <row r="18" spans="1:9" ht="12.75">
      <c r="A18" s="67"/>
      <c r="B18" s="133" t="s">
        <v>98</v>
      </c>
      <c r="C18" s="16">
        <v>100</v>
      </c>
      <c r="D18" s="16">
        <v>1200</v>
      </c>
      <c r="E18" s="16">
        <v>2100</v>
      </c>
      <c r="F18" s="16">
        <v>2500</v>
      </c>
      <c r="G18" s="16">
        <v>4300</v>
      </c>
      <c r="H18" s="16">
        <v>4400</v>
      </c>
      <c r="I18" s="16">
        <v>3600</v>
      </c>
    </row>
    <row r="19" spans="1:9" ht="12.75">
      <c r="A19" s="12"/>
      <c r="B19" s="133" t="s">
        <v>1</v>
      </c>
      <c r="C19" s="16">
        <v>1800</v>
      </c>
      <c r="D19" s="16">
        <v>10000</v>
      </c>
      <c r="E19" s="16">
        <v>15200</v>
      </c>
      <c r="F19" s="16">
        <v>14900</v>
      </c>
      <c r="G19" s="16">
        <v>18900</v>
      </c>
      <c r="H19" s="16">
        <v>17000</v>
      </c>
      <c r="I19" s="16">
        <v>15200</v>
      </c>
    </row>
    <row r="20" spans="1:9" ht="12.75">
      <c r="A20" s="193" t="s">
        <v>1</v>
      </c>
      <c r="B20" s="194"/>
      <c r="C20" s="125">
        <v>12600</v>
      </c>
      <c r="D20" s="125">
        <v>72600</v>
      </c>
      <c r="E20" s="125">
        <v>124400</v>
      </c>
      <c r="F20" s="125">
        <v>130000</v>
      </c>
      <c r="G20" s="125">
        <v>182900</v>
      </c>
      <c r="H20" s="125">
        <v>148400</v>
      </c>
      <c r="I20" s="125">
        <v>125700</v>
      </c>
    </row>
    <row r="22" ht="12.75">
      <c r="A22" s="26" t="s">
        <v>235</v>
      </c>
    </row>
    <row r="23" ht="12.75">
      <c r="A23" s="155" t="s">
        <v>234</v>
      </c>
    </row>
    <row r="25" ht="15.75">
      <c r="A25" s="147" t="s">
        <v>231</v>
      </c>
    </row>
    <row r="27" spans="2:5" ht="12.75">
      <c r="B27" s="54"/>
      <c r="C27" s="53" t="s">
        <v>156</v>
      </c>
      <c r="D27" s="52" t="s">
        <v>233</v>
      </c>
      <c r="E27" s="53" t="s">
        <v>1</v>
      </c>
    </row>
    <row r="28" spans="2:5" ht="12.75">
      <c r="B28" s="135">
        <v>1960</v>
      </c>
      <c r="C28" s="31">
        <v>80097.6</v>
      </c>
      <c r="D28" s="152">
        <v>6100.5</v>
      </c>
      <c r="E28" s="33">
        <f aca="true" t="shared" si="0" ref="E28:E50">C28+D28</f>
        <v>86198.1</v>
      </c>
    </row>
    <row r="29" spans="2:5" ht="12.75">
      <c r="B29" s="62">
        <v>1961</v>
      </c>
      <c r="C29" s="19">
        <v>101768.5</v>
      </c>
      <c r="D29" s="110">
        <v>5352.1</v>
      </c>
      <c r="E29" s="34">
        <f t="shared" si="0"/>
        <v>107120.6</v>
      </c>
    </row>
    <row r="30" spans="2:5" ht="12.75">
      <c r="B30" s="62">
        <v>1962</v>
      </c>
      <c r="C30" s="19">
        <v>107727.9</v>
      </c>
      <c r="D30" s="110">
        <v>5246.2</v>
      </c>
      <c r="E30" s="34">
        <f t="shared" si="0"/>
        <v>112974.09999999999</v>
      </c>
    </row>
    <row r="31" spans="2:5" ht="12.75">
      <c r="B31" s="62">
        <v>1963</v>
      </c>
      <c r="C31" s="19">
        <v>101940.7</v>
      </c>
      <c r="D31" s="110">
        <v>567.8</v>
      </c>
      <c r="E31" s="34">
        <f t="shared" si="0"/>
        <v>102508.5</v>
      </c>
    </row>
    <row r="32" spans="2:5" ht="12.75">
      <c r="B32" s="62">
        <v>1964</v>
      </c>
      <c r="C32" s="19">
        <v>98056</v>
      </c>
      <c r="D32" s="110">
        <v>754.3</v>
      </c>
      <c r="E32" s="34">
        <f t="shared" si="0"/>
        <v>98810.3</v>
      </c>
    </row>
    <row r="33" spans="2:5" ht="12.75">
      <c r="B33" s="62">
        <v>1965</v>
      </c>
      <c r="C33" s="19">
        <v>92456.6</v>
      </c>
      <c r="D33" s="110">
        <v>855.6</v>
      </c>
      <c r="E33" s="34">
        <f t="shared" si="0"/>
        <v>93312.20000000001</v>
      </c>
    </row>
    <row r="34" spans="2:5" ht="12.75">
      <c r="B34" s="62">
        <v>1966</v>
      </c>
      <c r="C34" s="19">
        <v>85569</v>
      </c>
      <c r="D34" s="110">
        <v>858</v>
      </c>
      <c r="E34" s="34">
        <f t="shared" si="0"/>
        <v>86427</v>
      </c>
    </row>
    <row r="35" spans="2:5" ht="12.75">
      <c r="B35" s="62">
        <v>1967</v>
      </c>
      <c r="C35" s="19">
        <v>85191</v>
      </c>
      <c r="D35" s="110">
        <v>590</v>
      </c>
      <c r="E35" s="34">
        <f t="shared" si="0"/>
        <v>85781</v>
      </c>
    </row>
    <row r="36" spans="2:5" ht="12.75">
      <c r="B36" s="62">
        <v>1968</v>
      </c>
      <c r="C36" s="19">
        <v>95452</v>
      </c>
      <c r="D36" s="110">
        <v>697</v>
      </c>
      <c r="E36" s="34">
        <f t="shared" si="0"/>
        <v>96149</v>
      </c>
    </row>
    <row r="37" spans="2:5" ht="12.75">
      <c r="B37" s="62">
        <v>1969</v>
      </c>
      <c r="C37" s="19">
        <v>126065</v>
      </c>
      <c r="D37" s="110">
        <v>796</v>
      </c>
      <c r="E37" s="34">
        <f t="shared" si="0"/>
        <v>126861</v>
      </c>
    </row>
    <row r="38" spans="2:5" ht="12.75">
      <c r="B38" s="62">
        <v>1970</v>
      </c>
      <c r="C38" s="19">
        <v>126717</v>
      </c>
      <c r="D38" s="110">
        <v>807</v>
      </c>
      <c r="E38" s="34">
        <f t="shared" si="0"/>
        <v>127524</v>
      </c>
    </row>
    <row r="39" spans="2:5" ht="12.75">
      <c r="B39" s="62">
        <v>1971</v>
      </c>
      <c r="C39" s="19">
        <v>124590</v>
      </c>
      <c r="D39" s="110">
        <v>1054</v>
      </c>
      <c r="E39" s="34">
        <f t="shared" si="0"/>
        <v>125644</v>
      </c>
    </row>
    <row r="40" spans="2:5" ht="12.75">
      <c r="B40" s="62">
        <v>1972</v>
      </c>
      <c r="C40" s="19">
        <v>155153</v>
      </c>
      <c r="D40" s="110">
        <v>1353</v>
      </c>
      <c r="E40" s="34">
        <f t="shared" si="0"/>
        <v>156506</v>
      </c>
    </row>
    <row r="41" spans="2:5" ht="12.75">
      <c r="B41" s="62">
        <v>1973</v>
      </c>
      <c r="C41" s="19">
        <v>176724</v>
      </c>
      <c r="D41" s="110">
        <v>1456</v>
      </c>
      <c r="E41" s="34">
        <f t="shared" si="0"/>
        <v>178180</v>
      </c>
    </row>
    <row r="42" spans="2:5" ht="12.75">
      <c r="B42" s="62">
        <v>1974</v>
      </c>
      <c r="C42" s="19">
        <v>136458</v>
      </c>
      <c r="D42" s="153">
        <v>1302</v>
      </c>
      <c r="E42" s="34">
        <f t="shared" si="0"/>
        <v>137760</v>
      </c>
    </row>
    <row r="43" spans="2:5" ht="12.75">
      <c r="B43" s="62">
        <v>1975</v>
      </c>
      <c r="C43" s="19">
        <v>131702</v>
      </c>
      <c r="D43" s="153">
        <v>1434</v>
      </c>
      <c r="E43" s="34">
        <f t="shared" si="0"/>
        <v>133136</v>
      </c>
    </row>
    <row r="44" spans="2:5" ht="12.75">
      <c r="B44" s="62">
        <v>1976</v>
      </c>
      <c r="C44" s="19">
        <v>145677</v>
      </c>
      <c r="D44" s="153">
        <v>1726</v>
      </c>
      <c r="E44" s="34">
        <f t="shared" si="0"/>
        <v>147403</v>
      </c>
    </row>
    <row r="45" spans="2:5" ht="12.75">
      <c r="B45" s="62">
        <v>1977</v>
      </c>
      <c r="C45" s="19">
        <v>125345</v>
      </c>
      <c r="D45" s="153">
        <v>1992</v>
      </c>
      <c r="E45" s="34">
        <f t="shared" si="0"/>
        <v>127337</v>
      </c>
    </row>
    <row r="46" spans="2:5" ht="12.75">
      <c r="B46" s="62">
        <v>1978</v>
      </c>
      <c r="C46" s="19">
        <v>165267</v>
      </c>
      <c r="D46" s="153">
        <v>2918</v>
      </c>
      <c r="E46" s="34">
        <f t="shared" si="0"/>
        <v>168185</v>
      </c>
    </row>
    <row r="47" spans="2:5" ht="12.75">
      <c r="B47" s="62">
        <v>1979</v>
      </c>
      <c r="C47" s="19">
        <v>208010</v>
      </c>
      <c r="D47" s="153">
        <v>4267</v>
      </c>
      <c r="E47" s="34">
        <f t="shared" si="0"/>
        <v>212277</v>
      </c>
    </row>
    <row r="48" spans="2:5" ht="12.75">
      <c r="B48" s="62">
        <v>1980</v>
      </c>
      <c r="C48" s="19">
        <v>237942</v>
      </c>
      <c r="D48" s="153">
        <v>6316</v>
      </c>
      <c r="E48" s="34">
        <f t="shared" si="0"/>
        <v>244258</v>
      </c>
    </row>
    <row r="49" spans="2:5" ht="12.75">
      <c r="B49" s="62">
        <v>1981</v>
      </c>
      <c r="C49" s="19">
        <v>218060</v>
      </c>
      <c r="D49" s="110">
        <v>6647</v>
      </c>
      <c r="E49" s="34">
        <f t="shared" si="0"/>
        <v>224707</v>
      </c>
    </row>
    <row r="50" spans="2:5" ht="12.75">
      <c r="B50" s="63">
        <v>1982</v>
      </c>
      <c r="C50" s="28">
        <v>202077</v>
      </c>
      <c r="D50" s="154">
        <v>5153</v>
      </c>
      <c r="E50" s="35">
        <f t="shared" si="0"/>
        <v>207230</v>
      </c>
    </row>
    <row r="52" ht="12.75">
      <c r="A52" s="26" t="s">
        <v>236</v>
      </c>
    </row>
    <row r="53" ht="12.75">
      <c r="A53" s="14" t="s">
        <v>51</v>
      </c>
    </row>
    <row r="54" ht="12.75">
      <c r="A54" s="14" t="s">
        <v>52</v>
      </c>
    </row>
    <row r="55" ht="12.75">
      <c r="A55" s="14" t="s">
        <v>53</v>
      </c>
    </row>
    <row r="56" ht="12.75">
      <c r="A56" s="14" t="s">
        <v>54</v>
      </c>
    </row>
    <row r="57" ht="12.75">
      <c r="A57" s="14" t="s">
        <v>55</v>
      </c>
    </row>
    <row r="58" spans="1:3" ht="12.75">
      <c r="A58" s="51" t="s">
        <v>44</v>
      </c>
      <c r="C58" s="1"/>
    </row>
    <row r="59" spans="1:3" ht="12.75">
      <c r="A59" s="36" t="s">
        <v>50</v>
      </c>
      <c r="B59" s="2"/>
      <c r="C59" s="1"/>
    </row>
    <row r="60" ht="12.75">
      <c r="A60" s="156" t="s">
        <v>43</v>
      </c>
    </row>
  </sheetData>
  <mergeCells count="1">
    <mergeCell ref="A20:B20"/>
  </mergeCells>
  <printOptions/>
  <pageMargins left="0.75" right="0.75" top="1" bottom="1" header="0.4921259845" footer="0.4921259845"/>
  <pageSetup firstPageNumber="88" useFirstPageNumber="1" fitToHeight="1" fitToWidth="1" orientation="portrait" paperSize="9" scale="78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6"/>
  <sheetViews>
    <sheetView workbookViewId="0" topLeftCell="A37">
      <selection activeCell="H46" sqref="H46"/>
    </sheetView>
  </sheetViews>
  <sheetFormatPr defaultColWidth="11.421875" defaultRowHeight="12.75"/>
  <cols>
    <col min="2" max="2" width="8.00390625" style="0" customWidth="1"/>
    <col min="3" max="3" width="15.140625" style="0" customWidth="1"/>
    <col min="4" max="4" width="12.00390625" style="0" customWidth="1"/>
    <col min="5" max="5" width="13.57421875" style="0" customWidth="1"/>
  </cols>
  <sheetData>
    <row r="2" ht="15.75">
      <c r="B2" s="147" t="s">
        <v>237</v>
      </c>
    </row>
    <row r="4" spans="2:5" ht="12.75">
      <c r="B4" s="53"/>
      <c r="C4" s="52" t="s">
        <v>42</v>
      </c>
      <c r="D4" s="53" t="s">
        <v>38</v>
      </c>
      <c r="E4" s="53" t="s">
        <v>1</v>
      </c>
    </row>
    <row r="5" spans="2:5" ht="12.75">
      <c r="B5" s="67">
        <v>1978</v>
      </c>
      <c r="C5" s="15">
        <v>191626</v>
      </c>
      <c r="D5" s="19">
        <v>7170</v>
      </c>
      <c r="E5" s="34">
        <f aca="true" t="shared" si="0" ref="E5:E15">C5+D5</f>
        <v>198796</v>
      </c>
    </row>
    <row r="6" spans="2:5" ht="12.75">
      <c r="B6" s="67">
        <v>1979</v>
      </c>
      <c r="C6" s="15">
        <v>226694</v>
      </c>
      <c r="D6" s="19">
        <v>8149</v>
      </c>
      <c r="E6" s="34">
        <f t="shared" si="0"/>
        <v>234843</v>
      </c>
    </row>
    <row r="7" spans="2:5" ht="12.75">
      <c r="B7" s="67">
        <v>1980</v>
      </c>
      <c r="C7" s="15">
        <v>256261</v>
      </c>
      <c r="D7" s="19">
        <v>9588</v>
      </c>
      <c r="E7" s="34">
        <f t="shared" si="0"/>
        <v>265849</v>
      </c>
    </row>
    <row r="8" spans="2:5" ht="12.75">
      <c r="B8" s="67">
        <v>1981</v>
      </c>
      <c r="C8" s="15">
        <v>224660</v>
      </c>
      <c r="D8" s="19">
        <v>8604</v>
      </c>
      <c r="E8" s="34">
        <f t="shared" si="0"/>
        <v>233264</v>
      </c>
    </row>
    <row r="9" spans="2:5" ht="12.75">
      <c r="B9" s="67">
        <v>1982</v>
      </c>
      <c r="C9" s="15">
        <v>203779</v>
      </c>
      <c r="D9" s="19">
        <v>7590</v>
      </c>
      <c r="E9" s="34">
        <f t="shared" si="0"/>
        <v>211369</v>
      </c>
    </row>
    <row r="10" spans="2:5" ht="12.75">
      <c r="B10" s="67">
        <v>1983</v>
      </c>
      <c r="C10" s="15">
        <v>327795</v>
      </c>
      <c r="D10" s="19">
        <v>10926</v>
      </c>
      <c r="E10" s="34">
        <f t="shared" si="0"/>
        <v>338721</v>
      </c>
    </row>
    <row r="11" spans="2:5" ht="12.75">
      <c r="B11" s="67">
        <v>1984</v>
      </c>
      <c r="C11" s="15">
        <v>413852</v>
      </c>
      <c r="D11" s="19">
        <v>17643</v>
      </c>
      <c r="E11" s="34">
        <f t="shared" si="0"/>
        <v>431495</v>
      </c>
    </row>
    <row r="12" spans="2:5" ht="12.75">
      <c r="B12" s="67">
        <v>1985</v>
      </c>
      <c r="C12" s="15">
        <v>649611</v>
      </c>
      <c r="D12" s="19">
        <v>25697</v>
      </c>
      <c r="E12" s="34">
        <f t="shared" si="0"/>
        <v>675308</v>
      </c>
    </row>
    <row r="13" spans="2:5" ht="12.75">
      <c r="B13" s="67">
        <v>1986</v>
      </c>
      <c r="C13" s="15">
        <v>1104256</v>
      </c>
      <c r="D13" s="19">
        <v>46044</v>
      </c>
      <c r="E13" s="34">
        <f t="shared" si="0"/>
        <v>1150300</v>
      </c>
    </row>
    <row r="14" spans="2:5" ht="12.75">
      <c r="B14" s="67">
        <v>1987</v>
      </c>
      <c r="C14" s="15">
        <v>929231</v>
      </c>
      <c r="D14" s="19">
        <v>38438</v>
      </c>
      <c r="E14" s="34">
        <f t="shared" si="0"/>
        <v>967669</v>
      </c>
    </row>
    <row r="15" spans="2:5" ht="12.75">
      <c r="B15" s="72">
        <v>1988</v>
      </c>
      <c r="C15" s="27">
        <v>1483740</v>
      </c>
      <c r="D15" s="28">
        <v>53322</v>
      </c>
      <c r="E15" s="35">
        <f t="shared" si="0"/>
        <v>1537062</v>
      </c>
    </row>
    <row r="17" ht="12.75">
      <c r="B17" s="26" t="s">
        <v>47</v>
      </c>
    </row>
    <row r="18" spans="2:3" ht="12.75">
      <c r="B18" s="14" t="s">
        <v>45</v>
      </c>
      <c r="C18" s="2"/>
    </row>
    <row r="19" ht="12.75">
      <c r="B19" s="14" t="s">
        <v>239</v>
      </c>
    </row>
    <row r="20" ht="12.75">
      <c r="B20" s="14" t="s">
        <v>240</v>
      </c>
    </row>
    <row r="21" spans="2:3" ht="12.75">
      <c r="B21" s="14" t="s">
        <v>46</v>
      </c>
      <c r="C21" s="2"/>
    </row>
    <row r="23" ht="15.75">
      <c r="B23" s="147" t="s">
        <v>238</v>
      </c>
    </row>
    <row r="25" spans="2:6" ht="12.75">
      <c r="B25" s="9"/>
      <c r="C25" s="42" t="s">
        <v>39</v>
      </c>
      <c r="D25" s="41" t="s">
        <v>40</v>
      </c>
      <c r="E25" s="11" t="s">
        <v>41</v>
      </c>
      <c r="F25" s="11" t="s">
        <v>1</v>
      </c>
    </row>
    <row r="26" spans="2:6" ht="12.75">
      <c r="B26" s="62">
        <v>1989</v>
      </c>
      <c r="C26" s="45">
        <v>2005.6</v>
      </c>
      <c r="D26" s="43">
        <v>185.6</v>
      </c>
      <c r="E26" s="46"/>
      <c r="F26" s="47">
        <f>SUM(C26,D26,E26)</f>
        <v>2191.2</v>
      </c>
    </row>
    <row r="27" spans="2:6" ht="12.75">
      <c r="B27" s="62">
        <v>1990</v>
      </c>
      <c r="C27" s="45">
        <v>1598.6</v>
      </c>
      <c r="D27" s="43">
        <v>138.9</v>
      </c>
      <c r="E27" s="46"/>
      <c r="F27" s="47">
        <f aca="true" t="shared" si="1" ref="F27:F35">SUM(C27,D27,E27)</f>
        <v>1737.5</v>
      </c>
    </row>
    <row r="28" spans="2:6" ht="12.75">
      <c r="B28" s="62">
        <v>1991</v>
      </c>
      <c r="C28" s="50">
        <v>1803.1</v>
      </c>
      <c r="D28" s="43">
        <v>134.7</v>
      </c>
      <c r="E28" s="46"/>
      <c r="F28" s="47">
        <f t="shared" si="1"/>
        <v>1937.8</v>
      </c>
    </row>
    <row r="29" spans="2:6" ht="12.75">
      <c r="B29" s="62">
        <v>1992</v>
      </c>
      <c r="C29" s="45">
        <v>1808.7</v>
      </c>
      <c r="D29" s="43">
        <v>122.9</v>
      </c>
      <c r="E29" s="46"/>
      <c r="F29" s="47">
        <f t="shared" si="1"/>
        <v>1931.6000000000001</v>
      </c>
    </row>
    <row r="30" spans="2:6" ht="12.75">
      <c r="B30" s="62">
        <v>1993</v>
      </c>
      <c r="C30" s="45">
        <v>2537.2</v>
      </c>
      <c r="D30" s="43">
        <v>152.2</v>
      </c>
      <c r="E30" s="46"/>
      <c r="F30" s="47">
        <f t="shared" si="1"/>
        <v>2689.3999999999996</v>
      </c>
    </row>
    <row r="31" spans="2:6" ht="12.75">
      <c r="B31" s="62">
        <v>1994</v>
      </c>
      <c r="C31" s="45">
        <v>2257.3</v>
      </c>
      <c r="D31" s="43">
        <v>155.1</v>
      </c>
      <c r="E31" s="46"/>
      <c r="F31" s="47">
        <f t="shared" si="1"/>
        <v>2412.4</v>
      </c>
    </row>
    <row r="32" spans="2:6" ht="12.75">
      <c r="B32" s="62">
        <v>1995</v>
      </c>
      <c r="C32" s="43">
        <v>2294.6</v>
      </c>
      <c r="D32" s="43">
        <v>150.6</v>
      </c>
      <c r="E32" s="46"/>
      <c r="F32" s="47">
        <f t="shared" si="1"/>
        <v>2445.2</v>
      </c>
    </row>
    <row r="33" spans="2:6" ht="12.75">
      <c r="B33" s="62">
        <v>1996</v>
      </c>
      <c r="C33" s="45">
        <v>2866.5</v>
      </c>
      <c r="D33" s="43">
        <v>206.6</v>
      </c>
      <c r="E33" s="46">
        <v>5</v>
      </c>
      <c r="F33" s="47">
        <f t="shared" si="1"/>
        <v>3078.1</v>
      </c>
    </row>
    <row r="34" spans="2:6" ht="12.75">
      <c r="B34" s="62">
        <v>1997</v>
      </c>
      <c r="C34" s="45">
        <v>3838</v>
      </c>
      <c r="D34" s="43">
        <v>218.9</v>
      </c>
      <c r="E34" s="46">
        <v>9.9</v>
      </c>
      <c r="F34" s="47">
        <f t="shared" si="1"/>
        <v>4066.8</v>
      </c>
    </row>
    <row r="35" spans="2:6" ht="12.75">
      <c r="B35" s="63">
        <v>1998</v>
      </c>
      <c r="C35" s="44">
        <v>5221</v>
      </c>
      <c r="D35" s="44">
        <v>254.2</v>
      </c>
      <c r="E35" s="48">
        <v>27.5</v>
      </c>
      <c r="F35" s="49">
        <f t="shared" si="1"/>
        <v>5502.7</v>
      </c>
    </row>
    <row r="37" ht="12.75">
      <c r="B37" s="26" t="s">
        <v>48</v>
      </c>
    </row>
    <row r="38" spans="2:3" ht="12.75">
      <c r="B38" s="26"/>
      <c r="C38" t="s">
        <v>49</v>
      </c>
    </row>
    <row r="39" spans="2:3" ht="12.75">
      <c r="B39" s="14" t="s">
        <v>45</v>
      </c>
      <c r="C39" s="2"/>
    </row>
    <row r="40" spans="2:4" ht="12.75">
      <c r="B40" s="14" t="s">
        <v>239</v>
      </c>
      <c r="D40" s="1"/>
    </row>
    <row r="41" spans="2:4" ht="12.75">
      <c r="B41" s="14" t="s">
        <v>240</v>
      </c>
      <c r="C41" s="2"/>
      <c r="D41" s="1"/>
    </row>
    <row r="42" spans="2:4" ht="12.75">
      <c r="B42" s="14" t="s">
        <v>46</v>
      </c>
      <c r="C42" s="2"/>
      <c r="D42" s="1"/>
    </row>
    <row r="43" ht="12.75">
      <c r="B43" s="4"/>
    </row>
    <row r="44" ht="15.75">
      <c r="B44" s="147" t="s">
        <v>256</v>
      </c>
    </row>
    <row r="46" spans="2:6" ht="12.75">
      <c r="B46" s="20"/>
      <c r="C46" s="9" t="s">
        <v>25</v>
      </c>
      <c r="D46" s="10" t="s">
        <v>26</v>
      </c>
      <c r="E46" s="9" t="s">
        <v>27</v>
      </c>
      <c r="F46" s="11" t="s">
        <v>28</v>
      </c>
    </row>
    <row r="47" spans="2:6" ht="12.75">
      <c r="B47" s="62">
        <v>1977</v>
      </c>
      <c r="C47" s="19">
        <v>105936</v>
      </c>
      <c r="D47" s="15">
        <v>135950</v>
      </c>
      <c r="E47" s="19">
        <v>5399</v>
      </c>
      <c r="F47" s="16">
        <v>6502</v>
      </c>
    </row>
    <row r="48" spans="2:6" ht="12.75">
      <c r="B48" s="62">
        <f>B47+1</f>
        <v>1978</v>
      </c>
      <c r="C48" s="19">
        <v>161624</v>
      </c>
      <c r="D48" s="15">
        <v>198796</v>
      </c>
      <c r="E48" s="19">
        <v>6534</v>
      </c>
      <c r="F48" s="16">
        <v>7385</v>
      </c>
    </row>
    <row r="49" spans="2:6" ht="12.75">
      <c r="B49" s="62">
        <f aca="true" t="shared" si="2" ref="B49:B61">B48+1</f>
        <v>1979</v>
      </c>
      <c r="C49" s="19">
        <v>189996</v>
      </c>
      <c r="D49" s="15">
        <v>234843</v>
      </c>
      <c r="E49" s="19">
        <v>7685</v>
      </c>
      <c r="F49" s="16">
        <v>8426</v>
      </c>
    </row>
    <row r="50" spans="2:6" ht="12.75">
      <c r="B50" s="62">
        <f t="shared" si="2"/>
        <v>1980</v>
      </c>
      <c r="C50" s="19">
        <v>228760</v>
      </c>
      <c r="D50" s="15">
        <v>265849</v>
      </c>
      <c r="E50" s="19">
        <v>10066</v>
      </c>
      <c r="F50" s="16">
        <v>10342</v>
      </c>
    </row>
    <row r="51" spans="2:6" ht="12.75">
      <c r="B51" s="62">
        <f t="shared" si="2"/>
        <v>1981</v>
      </c>
      <c r="C51" s="19">
        <v>183327</v>
      </c>
      <c r="D51" s="15">
        <v>233264</v>
      </c>
      <c r="E51" s="19">
        <v>11747</v>
      </c>
      <c r="F51" s="16">
        <v>12124</v>
      </c>
    </row>
    <row r="52" spans="2:6" ht="12.75">
      <c r="B52" s="62">
        <f t="shared" si="2"/>
        <v>1982</v>
      </c>
      <c r="C52" s="19">
        <v>181983</v>
      </c>
      <c r="D52" s="15">
        <v>210674</v>
      </c>
      <c r="E52" s="19">
        <v>10143</v>
      </c>
      <c r="F52" s="16">
        <v>10523</v>
      </c>
    </row>
    <row r="53" spans="2:6" ht="12.75">
      <c r="B53" s="62">
        <f t="shared" si="2"/>
        <v>1983</v>
      </c>
      <c r="C53" s="19">
        <v>294368</v>
      </c>
      <c r="D53" s="15">
        <v>338721</v>
      </c>
      <c r="E53" s="19">
        <v>10419</v>
      </c>
      <c r="F53" s="16">
        <v>10758</v>
      </c>
    </row>
    <row r="54" spans="2:6" ht="12.75">
      <c r="B54" s="62">
        <f t="shared" si="2"/>
        <v>1984</v>
      </c>
      <c r="C54" s="19">
        <v>378426</v>
      </c>
      <c r="D54" s="15">
        <v>431495</v>
      </c>
      <c r="E54" s="19">
        <v>12372</v>
      </c>
      <c r="F54" s="16">
        <v>12009</v>
      </c>
    </row>
    <row r="55" spans="2:6" ht="12.75">
      <c r="B55" s="62">
        <f t="shared" si="2"/>
        <v>1985</v>
      </c>
      <c r="C55" s="19">
        <v>568707</v>
      </c>
      <c r="D55" s="15">
        <v>675308</v>
      </c>
      <c r="E55" s="19">
        <v>13653</v>
      </c>
      <c r="F55" s="16">
        <v>13060</v>
      </c>
    </row>
    <row r="56" spans="2:6" ht="12.75">
      <c r="B56" s="62">
        <f t="shared" si="2"/>
        <v>1986</v>
      </c>
      <c r="C56" s="19">
        <v>967832</v>
      </c>
      <c r="D56" s="15">
        <v>1150300</v>
      </c>
      <c r="E56" s="19">
        <v>17291</v>
      </c>
      <c r="F56" s="16">
        <v>15096</v>
      </c>
    </row>
    <row r="57" spans="2:6" ht="12.75">
      <c r="B57" s="62">
        <f t="shared" si="2"/>
        <v>1987</v>
      </c>
      <c r="C57" s="19">
        <v>789882</v>
      </c>
      <c r="D57" s="15">
        <v>967669</v>
      </c>
      <c r="E57" s="19">
        <v>21634</v>
      </c>
      <c r="F57" s="16">
        <v>19520</v>
      </c>
    </row>
    <row r="58" spans="2:6" ht="12.75">
      <c r="B58" s="62">
        <f t="shared" si="2"/>
        <v>1988</v>
      </c>
      <c r="C58" s="19">
        <v>1444135</v>
      </c>
      <c r="D58" s="15">
        <v>1537062</v>
      </c>
      <c r="E58" s="19">
        <v>28387</v>
      </c>
      <c r="F58" s="16">
        <v>24898</v>
      </c>
    </row>
    <row r="59" spans="2:6" ht="12.75">
      <c r="B59" s="62">
        <f t="shared" si="2"/>
        <v>1989</v>
      </c>
      <c r="C59" s="19">
        <v>2062065</v>
      </c>
      <c r="D59" s="15">
        <v>2191596</v>
      </c>
      <c r="E59" s="19">
        <v>37246</v>
      </c>
      <c r="F59" s="16">
        <v>31053</v>
      </c>
    </row>
    <row r="60" spans="2:6" ht="12.75">
      <c r="B60" s="62">
        <f>B59+1</f>
        <v>1990</v>
      </c>
      <c r="C60" s="19">
        <v>1610207</v>
      </c>
      <c r="D60" s="15">
        <v>1737600</v>
      </c>
      <c r="E60" s="19">
        <v>43431</v>
      </c>
      <c r="F60" s="16">
        <v>37845</v>
      </c>
    </row>
    <row r="61" spans="2:6" ht="12.75">
      <c r="B61" s="63">
        <f t="shared" si="2"/>
        <v>1991</v>
      </c>
      <c r="C61" s="28">
        <v>1840378</v>
      </c>
      <c r="D61" s="27"/>
      <c r="E61" s="28">
        <v>22201</v>
      </c>
      <c r="F61" s="18"/>
    </row>
    <row r="63" ht="12.75">
      <c r="B63" s="26" t="s">
        <v>29</v>
      </c>
    </row>
    <row r="64" ht="12.75">
      <c r="B64" s="14" t="s">
        <v>254</v>
      </c>
    </row>
    <row r="65" ht="12.75">
      <c r="B65" s="14" t="s">
        <v>255</v>
      </c>
    </row>
    <row r="66" ht="12.75">
      <c r="B66" s="14" t="s">
        <v>19</v>
      </c>
    </row>
  </sheetData>
  <printOptions/>
  <pageMargins left="0.75" right="0.75" top="1" bottom="1" header="0.4921259845" footer="0.4921259845"/>
  <pageSetup firstPageNumber="89" useFirstPageNumber="1" fitToHeight="1" fitToWidth="1" orientation="portrait" paperSize="9" scale="82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1"/>
  <sheetViews>
    <sheetView workbookViewId="0" topLeftCell="A1">
      <selection activeCell="B2" sqref="B2"/>
    </sheetView>
  </sheetViews>
  <sheetFormatPr defaultColWidth="11.421875" defaultRowHeight="12.75"/>
  <cols>
    <col min="2" max="2" width="8.140625" style="0" customWidth="1"/>
    <col min="3" max="3" width="12.28125" style="0" customWidth="1"/>
    <col min="4" max="4" width="22.00390625" style="0" customWidth="1"/>
    <col min="5" max="5" width="17.7109375" style="0" customWidth="1"/>
  </cols>
  <sheetData>
    <row r="1" ht="15.75">
      <c r="B1" s="147" t="s">
        <v>257</v>
      </c>
    </row>
    <row r="3" spans="2:6" ht="12.75">
      <c r="B3" s="53" t="s">
        <v>0</v>
      </c>
      <c r="C3" s="55" t="s">
        <v>242</v>
      </c>
      <c r="D3" s="53" t="s">
        <v>13</v>
      </c>
      <c r="E3" s="56" t="s">
        <v>241</v>
      </c>
      <c r="F3" s="53" t="s">
        <v>1</v>
      </c>
    </row>
    <row r="4" spans="2:6" ht="12.75">
      <c r="B4" s="67">
        <v>1966</v>
      </c>
      <c r="C4" s="160">
        <v>37287</v>
      </c>
      <c r="D4" s="111">
        <v>101935</v>
      </c>
      <c r="E4" s="159">
        <v>871</v>
      </c>
      <c r="F4" s="111">
        <f>D4+E4</f>
        <v>102806</v>
      </c>
    </row>
    <row r="5" spans="2:6" ht="12.75">
      <c r="B5" s="67"/>
      <c r="C5" s="160">
        <v>37315</v>
      </c>
      <c r="D5" s="111">
        <v>100142</v>
      </c>
      <c r="E5" s="159">
        <v>862</v>
      </c>
      <c r="F5" s="111">
        <f aca="true" t="shared" si="0" ref="F5:F63">D5+E5</f>
        <v>101004</v>
      </c>
    </row>
    <row r="6" spans="2:6" ht="12.75">
      <c r="B6" s="67"/>
      <c r="C6" s="160">
        <v>37346</v>
      </c>
      <c r="D6" s="111">
        <v>96294</v>
      </c>
      <c r="E6" s="159">
        <v>848</v>
      </c>
      <c r="F6" s="111">
        <f t="shared" si="0"/>
        <v>97142</v>
      </c>
    </row>
    <row r="7" spans="2:6" ht="12.75">
      <c r="B7" s="67"/>
      <c r="C7" s="160">
        <v>37375</v>
      </c>
      <c r="D7" s="111">
        <v>94677</v>
      </c>
      <c r="E7" s="159">
        <v>853</v>
      </c>
      <c r="F7" s="111">
        <f t="shared" si="0"/>
        <v>95530</v>
      </c>
    </row>
    <row r="8" spans="2:6" ht="12.75">
      <c r="B8" s="67"/>
      <c r="C8" s="160">
        <v>37407</v>
      </c>
      <c r="D8" s="111">
        <v>92603</v>
      </c>
      <c r="E8" s="159">
        <v>830</v>
      </c>
      <c r="F8" s="111">
        <f t="shared" si="0"/>
        <v>93433</v>
      </c>
    </row>
    <row r="9" spans="2:6" ht="12.75">
      <c r="B9" s="67"/>
      <c r="C9" s="160">
        <v>37437</v>
      </c>
      <c r="D9" s="111">
        <v>92252</v>
      </c>
      <c r="E9" s="159">
        <v>805</v>
      </c>
      <c r="F9" s="111">
        <f t="shared" si="0"/>
        <v>93057</v>
      </c>
    </row>
    <row r="10" spans="2:6" ht="12.75">
      <c r="B10" s="67"/>
      <c r="C10" s="160">
        <v>37466</v>
      </c>
      <c r="D10" s="111">
        <v>91483</v>
      </c>
      <c r="E10" s="159">
        <v>815</v>
      </c>
      <c r="F10" s="111">
        <f t="shared" si="0"/>
        <v>92298</v>
      </c>
    </row>
    <row r="11" spans="2:6" ht="12.75">
      <c r="B11" s="67"/>
      <c r="C11" s="160">
        <v>37499</v>
      </c>
      <c r="D11" s="111">
        <v>90433</v>
      </c>
      <c r="E11" s="159">
        <v>833</v>
      </c>
      <c r="F11" s="111">
        <f t="shared" si="0"/>
        <v>91266</v>
      </c>
    </row>
    <row r="12" spans="2:6" ht="12.75">
      <c r="B12" s="67"/>
      <c r="C12" s="160">
        <v>37529</v>
      </c>
      <c r="D12" s="111">
        <v>86479</v>
      </c>
      <c r="E12" s="159">
        <v>821</v>
      </c>
      <c r="F12" s="111">
        <f t="shared" si="0"/>
        <v>87300</v>
      </c>
    </row>
    <row r="13" spans="2:6" ht="12.75">
      <c r="B13" s="67"/>
      <c r="C13" s="160">
        <v>37557</v>
      </c>
      <c r="D13" s="111">
        <v>84955</v>
      </c>
      <c r="E13" s="159">
        <v>813</v>
      </c>
      <c r="F13" s="111">
        <f t="shared" si="0"/>
        <v>85768</v>
      </c>
    </row>
    <row r="14" spans="2:6" ht="12.75">
      <c r="B14" s="67"/>
      <c r="C14" s="160">
        <v>37590</v>
      </c>
      <c r="D14" s="111">
        <v>88518</v>
      </c>
      <c r="E14" s="159">
        <v>818</v>
      </c>
      <c r="F14" s="111">
        <f t="shared" si="0"/>
        <v>89336</v>
      </c>
    </row>
    <row r="15" spans="2:6" ht="12.75">
      <c r="B15" s="67"/>
      <c r="C15" s="160">
        <v>37620</v>
      </c>
      <c r="D15" s="111">
        <v>85569</v>
      </c>
      <c r="E15" s="159">
        <v>858</v>
      </c>
      <c r="F15" s="111">
        <f t="shared" si="0"/>
        <v>86427</v>
      </c>
    </row>
    <row r="16" spans="2:6" ht="12.75">
      <c r="B16" s="67">
        <v>1967</v>
      </c>
      <c r="C16" s="160">
        <v>37287</v>
      </c>
      <c r="D16" s="111">
        <v>83291</v>
      </c>
      <c r="E16" s="159">
        <v>864</v>
      </c>
      <c r="F16" s="111">
        <f t="shared" si="0"/>
        <v>84155</v>
      </c>
    </row>
    <row r="17" spans="2:6" ht="12.75">
      <c r="B17" s="67"/>
      <c r="C17" s="160">
        <v>37315</v>
      </c>
      <c r="D17" s="111">
        <v>84224</v>
      </c>
      <c r="E17" s="159">
        <v>518</v>
      </c>
      <c r="F17" s="111">
        <f t="shared" si="0"/>
        <v>84742</v>
      </c>
    </row>
    <row r="18" spans="2:6" ht="12.75">
      <c r="B18" s="67"/>
      <c r="C18" s="160">
        <v>37346</v>
      </c>
      <c r="D18" s="111">
        <v>81159</v>
      </c>
      <c r="E18" s="159">
        <v>525</v>
      </c>
      <c r="F18" s="111">
        <f t="shared" si="0"/>
        <v>81684</v>
      </c>
    </row>
    <row r="19" spans="2:6" ht="12.75">
      <c r="B19" s="67"/>
      <c r="C19" s="160">
        <v>37374</v>
      </c>
      <c r="D19" s="111">
        <v>78841</v>
      </c>
      <c r="E19" s="159">
        <v>525</v>
      </c>
      <c r="F19" s="111">
        <f t="shared" si="0"/>
        <v>79366</v>
      </c>
    </row>
    <row r="20" spans="2:6" ht="12.75">
      <c r="B20" s="67"/>
      <c r="C20" s="160">
        <v>37407</v>
      </c>
      <c r="D20" s="111">
        <v>79986</v>
      </c>
      <c r="E20" s="159">
        <v>522</v>
      </c>
      <c r="F20" s="111">
        <f t="shared" si="0"/>
        <v>80508</v>
      </c>
    </row>
    <row r="21" spans="2:6" ht="12.75">
      <c r="B21" s="67"/>
      <c r="C21" s="160">
        <v>37437</v>
      </c>
      <c r="D21" s="111">
        <v>78966</v>
      </c>
      <c r="E21" s="159">
        <v>525</v>
      </c>
      <c r="F21" s="111">
        <f t="shared" si="0"/>
        <v>79491</v>
      </c>
    </row>
    <row r="22" spans="2:6" ht="12.75">
      <c r="B22" s="67"/>
      <c r="C22" s="160">
        <v>37468</v>
      </c>
      <c r="D22" s="111">
        <v>76239</v>
      </c>
      <c r="E22" s="159">
        <v>522</v>
      </c>
      <c r="F22" s="111">
        <f t="shared" si="0"/>
        <v>76761</v>
      </c>
    </row>
    <row r="23" spans="2:6" ht="12.75">
      <c r="B23" s="67"/>
      <c r="C23" s="160">
        <v>37499</v>
      </c>
      <c r="D23" s="111">
        <v>83205</v>
      </c>
      <c r="E23" s="159">
        <v>541</v>
      </c>
      <c r="F23" s="111">
        <f t="shared" si="0"/>
        <v>83746</v>
      </c>
    </row>
    <row r="24" spans="2:6" ht="12.75">
      <c r="B24" s="67"/>
      <c r="C24" s="160">
        <v>37528</v>
      </c>
      <c r="D24" s="111">
        <v>90138</v>
      </c>
      <c r="E24" s="159">
        <v>570</v>
      </c>
      <c r="F24" s="111">
        <f t="shared" si="0"/>
        <v>90708</v>
      </c>
    </row>
    <row r="25" spans="2:6" ht="12.75">
      <c r="B25" s="67"/>
      <c r="C25" s="160">
        <v>37560</v>
      </c>
      <c r="D25" s="111">
        <v>87972</v>
      </c>
      <c r="E25" s="159">
        <v>569</v>
      </c>
      <c r="F25" s="111">
        <f t="shared" si="0"/>
        <v>88541</v>
      </c>
    </row>
    <row r="26" spans="2:6" ht="12.75">
      <c r="B26" s="67"/>
      <c r="C26" s="160">
        <v>37590</v>
      </c>
      <c r="D26" s="111">
        <v>85897</v>
      </c>
      <c r="E26" s="159">
        <v>589</v>
      </c>
      <c r="F26" s="111">
        <f t="shared" si="0"/>
        <v>86486</v>
      </c>
    </row>
    <row r="27" spans="2:6" ht="12.75">
      <c r="B27" s="67"/>
      <c r="C27" s="160">
        <v>37619</v>
      </c>
      <c r="D27" s="111">
        <v>85191</v>
      </c>
      <c r="E27" s="159">
        <v>590</v>
      </c>
      <c r="F27" s="111">
        <f t="shared" si="0"/>
        <v>85781</v>
      </c>
    </row>
    <row r="28" spans="2:6" ht="12.75">
      <c r="B28" s="67">
        <v>1968</v>
      </c>
      <c r="C28" s="160">
        <v>37287</v>
      </c>
      <c r="D28" s="111">
        <v>88667</v>
      </c>
      <c r="E28" s="159">
        <v>602</v>
      </c>
      <c r="F28" s="111">
        <f t="shared" si="0"/>
        <v>89269</v>
      </c>
    </row>
    <row r="29" spans="2:6" ht="12.75">
      <c r="B29" s="67"/>
      <c r="C29" s="160" t="s">
        <v>243</v>
      </c>
      <c r="D29" s="111">
        <v>89143</v>
      </c>
      <c r="E29" s="159">
        <v>609</v>
      </c>
      <c r="F29" s="111">
        <f t="shared" si="0"/>
        <v>89752</v>
      </c>
    </row>
    <row r="30" spans="2:6" ht="12.75">
      <c r="B30" s="67"/>
      <c r="C30" s="160">
        <v>37343</v>
      </c>
      <c r="D30" s="111">
        <v>94339</v>
      </c>
      <c r="E30" s="159">
        <v>646</v>
      </c>
      <c r="F30" s="111">
        <f t="shared" si="0"/>
        <v>94985</v>
      </c>
    </row>
    <row r="31" spans="2:6" ht="12.75">
      <c r="B31" s="67"/>
      <c r="C31" s="160">
        <v>37376</v>
      </c>
      <c r="D31" s="111">
        <v>97250</v>
      </c>
      <c r="E31" s="159">
        <v>693</v>
      </c>
      <c r="F31" s="111">
        <f t="shared" si="0"/>
        <v>97943</v>
      </c>
    </row>
    <row r="32" spans="2:6" ht="12.75">
      <c r="B32" s="67"/>
      <c r="C32" s="160">
        <v>37396</v>
      </c>
      <c r="D32" s="111">
        <v>90922</v>
      </c>
      <c r="E32" s="159">
        <v>673</v>
      </c>
      <c r="F32" s="111">
        <f t="shared" si="0"/>
        <v>91595</v>
      </c>
    </row>
    <row r="33" spans="2:6" ht="12.75">
      <c r="B33" s="67"/>
      <c r="C33" s="160">
        <v>37435</v>
      </c>
      <c r="D33" s="111">
        <v>90851</v>
      </c>
      <c r="E33" s="159">
        <v>698</v>
      </c>
      <c r="F33" s="111">
        <f t="shared" si="0"/>
        <v>91549</v>
      </c>
    </row>
    <row r="34" spans="2:6" ht="12.75">
      <c r="B34" s="67"/>
      <c r="C34" s="160">
        <v>37468</v>
      </c>
      <c r="D34" s="111">
        <v>88636</v>
      </c>
      <c r="E34" s="159">
        <v>693</v>
      </c>
      <c r="F34" s="111">
        <f t="shared" si="0"/>
        <v>89329</v>
      </c>
    </row>
    <row r="35" spans="2:6" ht="12.75">
      <c r="B35" s="67"/>
      <c r="C35" s="160">
        <v>37498</v>
      </c>
      <c r="D35" s="111">
        <v>91645</v>
      </c>
      <c r="E35" s="159">
        <v>693</v>
      </c>
      <c r="F35" s="111">
        <f t="shared" si="0"/>
        <v>92338</v>
      </c>
    </row>
    <row r="36" spans="2:6" ht="12.75">
      <c r="B36" s="67"/>
      <c r="C36" s="160">
        <v>37529</v>
      </c>
      <c r="D36" s="111">
        <v>93282</v>
      </c>
      <c r="E36" s="159">
        <v>683</v>
      </c>
      <c r="F36" s="111">
        <f t="shared" si="0"/>
        <v>93965</v>
      </c>
    </row>
    <row r="37" spans="2:6" ht="12.75">
      <c r="B37" s="67"/>
      <c r="C37" s="160">
        <v>37560</v>
      </c>
      <c r="D37" s="111">
        <v>91919</v>
      </c>
      <c r="E37" s="159">
        <v>658</v>
      </c>
      <c r="F37" s="111">
        <f t="shared" si="0"/>
        <v>92577</v>
      </c>
    </row>
    <row r="38" spans="2:6" ht="12.75">
      <c r="B38" s="67"/>
      <c r="C38" s="160">
        <v>37589</v>
      </c>
      <c r="D38" s="111">
        <v>92537</v>
      </c>
      <c r="E38" s="159">
        <v>678</v>
      </c>
      <c r="F38" s="111">
        <f t="shared" si="0"/>
        <v>93215</v>
      </c>
    </row>
    <row r="39" spans="2:6" ht="12.75">
      <c r="B39" s="67"/>
      <c r="C39" s="160">
        <v>37621</v>
      </c>
      <c r="D39" s="111">
        <v>95452</v>
      </c>
      <c r="E39" s="159">
        <v>697</v>
      </c>
      <c r="F39" s="111">
        <f t="shared" si="0"/>
        <v>96149</v>
      </c>
    </row>
    <row r="40" spans="2:6" ht="12.75">
      <c r="B40" s="67">
        <v>1969</v>
      </c>
      <c r="C40" s="160">
        <v>37287</v>
      </c>
      <c r="D40" s="111">
        <v>101927</v>
      </c>
      <c r="E40" s="159">
        <v>733</v>
      </c>
      <c r="F40" s="111">
        <f t="shared" si="0"/>
        <v>102660</v>
      </c>
    </row>
    <row r="41" spans="2:6" ht="12.75">
      <c r="B41" s="67"/>
      <c r="C41" s="160">
        <v>37315</v>
      </c>
      <c r="D41" s="111">
        <v>107389</v>
      </c>
      <c r="E41" s="159">
        <v>811</v>
      </c>
      <c r="F41" s="111">
        <f t="shared" si="0"/>
        <v>108200</v>
      </c>
    </row>
    <row r="42" spans="2:6" ht="12.75">
      <c r="B42" s="67"/>
      <c r="C42" s="160">
        <v>37346</v>
      </c>
      <c r="D42" s="111">
        <v>116097</v>
      </c>
      <c r="E42" s="159">
        <v>802</v>
      </c>
      <c r="F42" s="111">
        <f t="shared" si="0"/>
        <v>116899</v>
      </c>
    </row>
    <row r="43" spans="2:6" ht="12.75">
      <c r="B43" s="67"/>
      <c r="C43" s="160">
        <v>37376</v>
      </c>
      <c r="D43" s="111">
        <v>119844</v>
      </c>
      <c r="E43" s="159">
        <v>806</v>
      </c>
      <c r="F43" s="111">
        <f t="shared" si="0"/>
        <v>120650</v>
      </c>
    </row>
    <row r="44" spans="2:6" ht="12.75">
      <c r="B44" s="67"/>
      <c r="C44" s="160">
        <v>37406</v>
      </c>
      <c r="D44" s="111">
        <v>122409</v>
      </c>
      <c r="E44" s="159">
        <v>789</v>
      </c>
      <c r="F44" s="111">
        <f t="shared" si="0"/>
        <v>123198</v>
      </c>
    </row>
    <row r="45" spans="2:6" ht="12.75">
      <c r="B45" s="67"/>
      <c r="C45" s="160">
        <v>37437</v>
      </c>
      <c r="D45" s="111">
        <v>112632</v>
      </c>
      <c r="E45" s="159">
        <v>763</v>
      </c>
      <c r="F45" s="111">
        <f t="shared" si="0"/>
        <v>113395</v>
      </c>
    </row>
    <row r="46" spans="2:6" ht="12.75">
      <c r="B46" s="67"/>
      <c r="C46" s="160">
        <v>37468</v>
      </c>
      <c r="D46" s="111">
        <v>111654</v>
      </c>
      <c r="E46" s="159">
        <v>757</v>
      </c>
      <c r="F46" s="111">
        <f t="shared" si="0"/>
        <v>112411</v>
      </c>
    </row>
    <row r="47" spans="2:6" ht="12.75">
      <c r="B47" s="67"/>
      <c r="C47" s="160">
        <v>37497</v>
      </c>
      <c r="D47" s="111">
        <v>116982</v>
      </c>
      <c r="E47" s="159">
        <v>768</v>
      </c>
      <c r="F47" s="111">
        <f t="shared" si="0"/>
        <v>117750</v>
      </c>
    </row>
    <row r="48" spans="2:6" ht="12.75">
      <c r="B48" s="67"/>
      <c r="C48" s="160">
        <v>37529</v>
      </c>
      <c r="D48" s="111">
        <v>117215</v>
      </c>
      <c r="E48" s="159">
        <v>777</v>
      </c>
      <c r="F48" s="111">
        <f t="shared" si="0"/>
        <v>117992</v>
      </c>
    </row>
    <row r="49" spans="2:6" ht="12.75">
      <c r="B49" s="67"/>
      <c r="C49" s="160">
        <v>37560</v>
      </c>
      <c r="D49" s="111">
        <v>123386</v>
      </c>
      <c r="E49" s="159">
        <v>748</v>
      </c>
      <c r="F49" s="111">
        <f t="shared" si="0"/>
        <v>124134</v>
      </c>
    </row>
    <row r="50" spans="2:6" ht="12.75">
      <c r="B50" s="67"/>
      <c r="C50" s="160">
        <v>37588</v>
      </c>
      <c r="D50" s="111">
        <v>121059</v>
      </c>
      <c r="E50" s="159">
        <v>783</v>
      </c>
      <c r="F50" s="111">
        <f t="shared" si="0"/>
        <v>121842</v>
      </c>
    </row>
    <row r="51" spans="2:6" ht="12.75">
      <c r="B51" s="67"/>
      <c r="C51" s="160">
        <v>37621</v>
      </c>
      <c r="D51" s="111">
        <v>126065</v>
      </c>
      <c r="E51" s="159">
        <v>796</v>
      </c>
      <c r="F51" s="111">
        <f t="shared" si="0"/>
        <v>126861</v>
      </c>
    </row>
    <row r="52" spans="2:6" ht="12.75">
      <c r="B52" s="67">
        <v>1970</v>
      </c>
      <c r="C52" s="160">
        <v>37286</v>
      </c>
      <c r="D52" s="111">
        <v>131897</v>
      </c>
      <c r="E52" s="159">
        <v>813</v>
      </c>
      <c r="F52" s="111">
        <f t="shared" si="0"/>
        <v>132710</v>
      </c>
    </row>
    <row r="53" spans="2:6" ht="12.75">
      <c r="B53" s="67"/>
      <c r="C53" s="160">
        <v>37314</v>
      </c>
      <c r="D53" s="111">
        <v>129918</v>
      </c>
      <c r="E53" s="159">
        <v>827</v>
      </c>
      <c r="F53" s="111">
        <f t="shared" si="0"/>
        <v>130745</v>
      </c>
    </row>
    <row r="54" spans="2:6" ht="12.75">
      <c r="B54" s="67"/>
      <c r="C54" s="160">
        <v>37346</v>
      </c>
      <c r="D54" s="111">
        <v>128304</v>
      </c>
      <c r="E54" s="159">
        <v>796</v>
      </c>
      <c r="F54" s="111">
        <f t="shared" si="0"/>
        <v>129100</v>
      </c>
    </row>
    <row r="55" spans="2:6" ht="12.75">
      <c r="B55" s="67"/>
      <c r="C55" s="160">
        <v>37376</v>
      </c>
      <c r="D55" s="111">
        <v>123170</v>
      </c>
      <c r="E55" s="159">
        <v>776</v>
      </c>
      <c r="F55" s="111">
        <f t="shared" si="0"/>
        <v>123946</v>
      </c>
    </row>
    <row r="56" spans="2:6" ht="12.75">
      <c r="B56" s="67"/>
      <c r="C56" s="160">
        <v>37405</v>
      </c>
      <c r="D56" s="111">
        <v>120960</v>
      </c>
      <c r="E56" s="159">
        <v>760</v>
      </c>
      <c r="F56" s="111">
        <f t="shared" si="0"/>
        <v>121720</v>
      </c>
    </row>
    <row r="57" spans="2:6" ht="12.75">
      <c r="B57" s="67"/>
      <c r="C57" s="160">
        <v>37437</v>
      </c>
      <c r="D57" s="111">
        <v>118144</v>
      </c>
      <c r="E57" s="159">
        <v>738</v>
      </c>
      <c r="F57" s="111">
        <f t="shared" si="0"/>
        <v>118882</v>
      </c>
    </row>
    <row r="58" spans="2:6" ht="12.75">
      <c r="B58" s="67"/>
      <c r="C58" s="160">
        <v>37468</v>
      </c>
      <c r="D58" s="111">
        <v>125186</v>
      </c>
      <c r="E58" s="159">
        <v>794</v>
      </c>
      <c r="F58" s="111">
        <f t="shared" si="0"/>
        <v>125980</v>
      </c>
    </row>
    <row r="59" spans="2:6" ht="12.75">
      <c r="B59" s="67"/>
      <c r="C59" s="160">
        <v>37499</v>
      </c>
      <c r="D59" s="111">
        <v>125978</v>
      </c>
      <c r="E59" s="159">
        <v>805</v>
      </c>
      <c r="F59" s="111">
        <f t="shared" si="0"/>
        <v>126783</v>
      </c>
    </row>
    <row r="60" spans="2:6" ht="12.75">
      <c r="B60" s="67"/>
      <c r="C60" s="160">
        <v>37529</v>
      </c>
      <c r="D60" s="111">
        <v>122876</v>
      </c>
      <c r="E60" s="159">
        <v>791</v>
      </c>
      <c r="F60" s="111">
        <f t="shared" si="0"/>
        <v>123667</v>
      </c>
    </row>
    <row r="61" spans="2:6" ht="12.75">
      <c r="B61" s="67"/>
      <c r="C61" s="160">
        <v>37559</v>
      </c>
      <c r="D61" s="111">
        <v>125685</v>
      </c>
      <c r="E61" s="159">
        <v>803</v>
      </c>
      <c r="F61" s="111">
        <f t="shared" si="0"/>
        <v>126488</v>
      </c>
    </row>
    <row r="62" spans="2:6" ht="12.75">
      <c r="B62" s="67"/>
      <c r="C62" s="160">
        <v>37590</v>
      </c>
      <c r="D62" s="111">
        <v>124616</v>
      </c>
      <c r="E62" s="159">
        <v>817</v>
      </c>
      <c r="F62" s="111">
        <f t="shared" si="0"/>
        <v>125433</v>
      </c>
    </row>
    <row r="63" spans="2:6" ht="12.75">
      <c r="B63" s="67"/>
      <c r="C63" s="160">
        <v>37621</v>
      </c>
      <c r="D63" s="111">
        <v>126717</v>
      </c>
      <c r="E63" s="159">
        <v>807</v>
      </c>
      <c r="F63" s="111">
        <f t="shared" si="0"/>
        <v>127524</v>
      </c>
    </row>
    <row r="64" spans="2:6" ht="12.75">
      <c r="B64" s="67">
        <v>1971</v>
      </c>
      <c r="C64" s="160">
        <v>37285</v>
      </c>
      <c r="D64" s="111">
        <v>132535</v>
      </c>
      <c r="E64" s="159">
        <v>886</v>
      </c>
      <c r="F64" s="111">
        <f aca="true" t="shared" si="1" ref="F64:F75">D64+E64</f>
        <v>133421</v>
      </c>
    </row>
    <row r="65" spans="2:6" ht="12.75">
      <c r="B65" s="67"/>
      <c r="C65" s="160">
        <v>37313</v>
      </c>
      <c r="D65" s="111">
        <v>132549</v>
      </c>
      <c r="E65" s="159">
        <v>995</v>
      </c>
      <c r="F65" s="111">
        <f t="shared" si="1"/>
        <v>133544</v>
      </c>
    </row>
    <row r="66" spans="2:6" ht="12.75">
      <c r="B66" s="67"/>
      <c r="C66" s="160">
        <v>37346</v>
      </c>
      <c r="D66" s="111">
        <v>130886</v>
      </c>
      <c r="E66" s="159">
        <v>929</v>
      </c>
      <c r="F66" s="111">
        <f t="shared" si="1"/>
        <v>131815</v>
      </c>
    </row>
    <row r="67" spans="2:6" ht="12.75">
      <c r="B67" s="67"/>
      <c r="C67" s="160">
        <v>37376</v>
      </c>
      <c r="D67" s="111">
        <v>132247</v>
      </c>
      <c r="E67" s="159">
        <v>975</v>
      </c>
      <c r="F67" s="111">
        <f t="shared" si="1"/>
        <v>133222</v>
      </c>
    </row>
    <row r="68" spans="2:6" ht="12.75">
      <c r="B68" s="67"/>
      <c r="C68" s="160">
        <v>37404</v>
      </c>
      <c r="D68" s="111">
        <v>137020</v>
      </c>
      <c r="E68" s="159">
        <v>1133</v>
      </c>
      <c r="F68" s="111">
        <f t="shared" si="1"/>
        <v>138153</v>
      </c>
    </row>
    <row r="69" spans="2:6" ht="12.75">
      <c r="B69" s="67"/>
      <c r="C69" s="160">
        <v>37437</v>
      </c>
      <c r="D69" s="111">
        <v>134780</v>
      </c>
      <c r="E69" s="159">
        <v>1060</v>
      </c>
      <c r="F69" s="111">
        <f t="shared" si="1"/>
        <v>135840</v>
      </c>
    </row>
    <row r="70" spans="2:6" ht="12.75">
      <c r="B70" s="67"/>
      <c r="C70" s="160">
        <v>37467</v>
      </c>
      <c r="D70" s="111">
        <v>138144</v>
      </c>
      <c r="E70" s="159">
        <v>1060</v>
      </c>
      <c r="F70" s="111">
        <f t="shared" si="1"/>
        <v>139204</v>
      </c>
    </row>
    <row r="71" spans="2:6" ht="12.75">
      <c r="B71" s="67"/>
      <c r="C71" s="160">
        <v>37499</v>
      </c>
      <c r="D71" s="111">
        <v>131822</v>
      </c>
      <c r="E71" s="159">
        <v>1012</v>
      </c>
      <c r="F71" s="111">
        <f t="shared" si="1"/>
        <v>132834</v>
      </c>
    </row>
    <row r="72" spans="2:6" ht="12.75">
      <c r="B72" s="67"/>
      <c r="C72" s="160">
        <v>37529</v>
      </c>
      <c r="D72" s="111">
        <v>124609</v>
      </c>
      <c r="E72" s="159">
        <v>1087</v>
      </c>
      <c r="F72" s="111">
        <f t="shared" si="1"/>
        <v>125696</v>
      </c>
    </row>
    <row r="73" spans="2:6" ht="12.75">
      <c r="B73" s="67"/>
      <c r="C73" s="160">
        <v>37560</v>
      </c>
      <c r="D73" s="111">
        <v>118615</v>
      </c>
      <c r="E73" s="159">
        <v>1069</v>
      </c>
      <c r="F73" s="111">
        <f t="shared" si="1"/>
        <v>119684</v>
      </c>
    </row>
    <row r="74" spans="2:6" ht="12.75">
      <c r="B74" s="67"/>
      <c r="C74" s="160">
        <v>37590</v>
      </c>
      <c r="D74" s="111">
        <v>124058</v>
      </c>
      <c r="E74" s="159">
        <v>1081</v>
      </c>
      <c r="F74" s="111">
        <f t="shared" si="1"/>
        <v>125139</v>
      </c>
    </row>
    <row r="75" spans="2:6" ht="12.75">
      <c r="B75" s="13"/>
      <c r="C75" s="39">
        <v>37621</v>
      </c>
      <c r="D75" s="28">
        <v>124590</v>
      </c>
      <c r="E75" s="18">
        <v>1054</v>
      </c>
      <c r="F75" s="28">
        <f t="shared" si="1"/>
        <v>125644</v>
      </c>
    </row>
    <row r="77" ht="12.75">
      <c r="B77" s="26" t="s">
        <v>15</v>
      </c>
    </row>
    <row r="78" spans="2:3" ht="12.75">
      <c r="B78" s="14"/>
      <c r="C78" t="s">
        <v>58</v>
      </c>
    </row>
    <row r="79" spans="2:3" ht="12.75">
      <c r="B79" s="14"/>
      <c r="C79" t="s">
        <v>59</v>
      </c>
    </row>
    <row r="80" spans="2:3" ht="12.75">
      <c r="B80" s="14"/>
      <c r="C80" t="s">
        <v>60</v>
      </c>
    </row>
    <row r="81" ht="12.75">
      <c r="B81" s="14" t="s">
        <v>16</v>
      </c>
    </row>
  </sheetData>
  <printOptions/>
  <pageMargins left="0.75" right="0.75" top="1" bottom="1" header="0.4921259845" footer="0.4921259845"/>
  <pageSetup firstPageNumber="90" useFirstPageNumber="1" fitToHeight="1" fitToWidth="1" orientation="portrait" paperSize="9" scale="68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3" sqref="A3"/>
    </sheetView>
  </sheetViews>
  <sheetFormatPr defaultColWidth="11.421875" defaultRowHeight="12.75"/>
  <cols>
    <col min="1" max="1" width="10.00390625" style="0" customWidth="1"/>
    <col min="2" max="2" width="13.00390625" style="0" bestFit="1" customWidth="1"/>
    <col min="6" max="6" width="12.8515625" style="0" customWidth="1"/>
  </cols>
  <sheetData>
    <row r="2" ht="15.75">
      <c r="A2" s="147" t="s">
        <v>258</v>
      </c>
    </row>
    <row r="4" spans="1:9" ht="12.75">
      <c r="A4" s="84"/>
      <c r="B4" s="108" t="s">
        <v>135</v>
      </c>
      <c r="C4" s="84" t="s">
        <v>136</v>
      </c>
      <c r="D4" s="145" t="s">
        <v>94</v>
      </c>
      <c r="E4" s="145" t="s">
        <v>97</v>
      </c>
      <c r="F4" s="84" t="s">
        <v>1</v>
      </c>
      <c r="G4" s="84" t="s">
        <v>137</v>
      </c>
      <c r="H4" s="4"/>
      <c r="I4" s="4"/>
    </row>
    <row r="5" spans="1:9" ht="12.75">
      <c r="A5" s="72"/>
      <c r="B5" s="107" t="s">
        <v>95</v>
      </c>
      <c r="C5" s="72" t="s">
        <v>95</v>
      </c>
      <c r="D5" s="134" t="s">
        <v>95</v>
      </c>
      <c r="E5" s="134" t="s">
        <v>140</v>
      </c>
      <c r="F5" s="72"/>
      <c r="G5" s="72" t="s">
        <v>96</v>
      </c>
      <c r="H5" s="4"/>
      <c r="I5" s="4"/>
    </row>
    <row r="6" spans="1:9" ht="12.75">
      <c r="A6" s="84">
        <v>1964</v>
      </c>
      <c r="B6" s="163">
        <v>102394.663</v>
      </c>
      <c r="C6" s="145"/>
      <c r="D6" s="145"/>
      <c r="E6" s="145"/>
      <c r="F6" s="163">
        <v>102394.663</v>
      </c>
      <c r="G6" s="115">
        <v>35125.509</v>
      </c>
      <c r="H6" s="112"/>
      <c r="I6" s="4"/>
    </row>
    <row r="7" spans="1:9" ht="12.75">
      <c r="A7" s="67">
        <v>1965</v>
      </c>
      <c r="B7" s="159">
        <v>96656.069</v>
      </c>
      <c r="C7" s="133"/>
      <c r="D7" s="133"/>
      <c r="E7" s="133"/>
      <c r="F7" s="159">
        <v>96656.069</v>
      </c>
      <c r="G7" s="16">
        <v>37723.279</v>
      </c>
      <c r="H7" s="112"/>
      <c r="I7" s="4"/>
    </row>
    <row r="8" spans="1:9" ht="12.75">
      <c r="A8" s="67">
        <v>1966</v>
      </c>
      <c r="B8" s="159">
        <v>89653.796</v>
      </c>
      <c r="C8" s="133"/>
      <c r="D8" s="133"/>
      <c r="E8" s="133"/>
      <c r="F8" s="159">
        <v>89653.796</v>
      </c>
      <c r="G8" s="16">
        <v>39866.04</v>
      </c>
      <c r="H8" s="112"/>
      <c r="I8" s="4"/>
    </row>
    <row r="9" spans="1:9" ht="12.75">
      <c r="A9" s="67">
        <v>1967</v>
      </c>
      <c r="B9" s="159">
        <v>89604.162</v>
      </c>
      <c r="C9" s="133"/>
      <c r="D9" s="133"/>
      <c r="E9" s="133"/>
      <c r="F9" s="159">
        <v>89604.162</v>
      </c>
      <c r="G9" s="16">
        <v>40688.203</v>
      </c>
      <c r="H9" s="112"/>
      <c r="I9" s="4"/>
    </row>
    <row r="10" spans="1:9" ht="12.75">
      <c r="A10" s="67">
        <v>1968</v>
      </c>
      <c r="B10" s="159">
        <v>100162.607</v>
      </c>
      <c r="C10" s="133"/>
      <c r="D10" s="133"/>
      <c r="E10" s="133"/>
      <c r="F10" s="159">
        <v>100162.607</v>
      </c>
      <c r="G10" s="16">
        <v>42372.198</v>
      </c>
      <c r="H10" s="112"/>
      <c r="I10" s="4"/>
    </row>
    <row r="11" spans="1:9" ht="12.75">
      <c r="A11" s="67">
        <v>1969</v>
      </c>
      <c r="B11" s="161">
        <v>130839</v>
      </c>
      <c r="C11" s="133"/>
      <c r="D11" s="133"/>
      <c r="E11" s="133"/>
      <c r="F11" s="161">
        <v>130839</v>
      </c>
      <c r="G11" s="161">
        <v>45151</v>
      </c>
      <c r="H11" s="112"/>
      <c r="I11" s="4"/>
    </row>
    <row r="12" spans="1:9" ht="12.75">
      <c r="A12" s="67">
        <v>1970</v>
      </c>
      <c r="B12" s="161">
        <v>131370</v>
      </c>
      <c r="C12" s="133"/>
      <c r="D12" s="133"/>
      <c r="E12" s="133"/>
      <c r="F12" s="161">
        <v>131370</v>
      </c>
      <c r="G12" s="161">
        <v>52183</v>
      </c>
      <c r="H12" s="112"/>
      <c r="I12" s="4"/>
    </row>
    <row r="13" spans="1:9" ht="12.75">
      <c r="A13" s="67">
        <v>1971</v>
      </c>
      <c r="B13" s="161">
        <v>129061</v>
      </c>
      <c r="C13" s="133"/>
      <c r="D13" s="133"/>
      <c r="E13" s="133"/>
      <c r="F13" s="161">
        <v>129061</v>
      </c>
      <c r="G13" s="161">
        <v>56384</v>
      </c>
      <c r="H13" s="112"/>
      <c r="I13" s="4"/>
    </row>
    <row r="14" spans="1:9" ht="12.75">
      <c r="A14" s="67">
        <v>1972</v>
      </c>
      <c r="B14" s="161">
        <v>163676</v>
      </c>
      <c r="C14" s="133"/>
      <c r="D14" s="133"/>
      <c r="E14" s="133"/>
      <c r="F14" s="161">
        <v>163676</v>
      </c>
      <c r="G14" s="161">
        <v>59998</v>
      </c>
      <c r="H14" s="112"/>
      <c r="I14" s="4"/>
    </row>
    <row r="15" spans="1:9" ht="12.75">
      <c r="A15" s="67">
        <v>1973</v>
      </c>
      <c r="B15" s="161">
        <v>167828</v>
      </c>
      <c r="C15" s="133"/>
      <c r="D15" s="133"/>
      <c r="E15" s="133"/>
      <c r="F15" s="161">
        <v>167828</v>
      </c>
      <c r="G15" s="161">
        <v>61895</v>
      </c>
      <c r="H15" s="112"/>
      <c r="I15" s="4"/>
    </row>
    <row r="16" spans="1:9" ht="12.75">
      <c r="A16" s="67">
        <v>1974</v>
      </c>
      <c r="B16" s="161">
        <v>122453</v>
      </c>
      <c r="C16" s="133"/>
      <c r="D16" s="133"/>
      <c r="E16" s="133"/>
      <c r="F16" s="161">
        <v>122453</v>
      </c>
      <c r="G16" s="161">
        <v>66055</v>
      </c>
      <c r="H16" s="112"/>
      <c r="I16" s="4"/>
    </row>
    <row r="17" spans="1:9" ht="12.75">
      <c r="A17" s="67">
        <v>1975</v>
      </c>
      <c r="B17" s="161">
        <v>161403</v>
      </c>
      <c r="C17" s="133"/>
      <c r="D17" s="133"/>
      <c r="E17" s="133"/>
      <c r="F17" s="161">
        <v>161403</v>
      </c>
      <c r="G17" s="161">
        <v>69204</v>
      </c>
      <c r="H17" s="112"/>
      <c r="I17" s="4"/>
    </row>
    <row r="18" spans="1:9" ht="12.75">
      <c r="A18" s="67">
        <v>1976</v>
      </c>
      <c r="B18" s="161">
        <v>139166</v>
      </c>
      <c r="C18" s="133"/>
      <c r="D18" s="133"/>
      <c r="E18" s="133"/>
      <c r="F18" s="161">
        <v>139166</v>
      </c>
      <c r="G18" s="161">
        <v>69723</v>
      </c>
      <c r="H18" s="112"/>
      <c r="I18" s="4"/>
    </row>
    <row r="19" spans="1:9" ht="12.75">
      <c r="A19" s="67">
        <v>1977</v>
      </c>
      <c r="B19" s="161">
        <v>133727</v>
      </c>
      <c r="C19" s="133"/>
      <c r="D19" s="133"/>
      <c r="E19" s="133"/>
      <c r="F19" s="161">
        <v>133727</v>
      </c>
      <c r="G19" s="161">
        <v>73297</v>
      </c>
      <c r="H19" s="112"/>
      <c r="I19" s="4"/>
    </row>
    <row r="20" spans="1:9" ht="12.75">
      <c r="A20" s="67">
        <v>1978</v>
      </c>
      <c r="B20" s="161">
        <v>195947</v>
      </c>
      <c r="C20" s="133"/>
      <c r="D20" s="133"/>
      <c r="E20" s="133"/>
      <c r="F20" s="161">
        <v>195947</v>
      </c>
      <c r="G20" s="161">
        <v>75734</v>
      </c>
      <c r="H20" s="112"/>
      <c r="I20" s="4"/>
    </row>
    <row r="21" spans="1:9" ht="12.75">
      <c r="A21" s="67">
        <v>1979</v>
      </c>
      <c r="B21" s="161">
        <v>230270</v>
      </c>
      <c r="C21" s="133"/>
      <c r="D21" s="133"/>
      <c r="E21" s="133"/>
      <c r="F21" s="161">
        <v>230270</v>
      </c>
      <c r="G21" s="161">
        <v>76133</v>
      </c>
      <c r="H21" s="112"/>
      <c r="I21" s="4"/>
    </row>
    <row r="22" spans="1:9" ht="12.75">
      <c r="A22" s="67">
        <v>1980</v>
      </c>
      <c r="B22" s="161">
        <v>257532</v>
      </c>
      <c r="C22" s="133"/>
      <c r="D22" s="133"/>
      <c r="E22" s="133"/>
      <c r="F22" s="161">
        <v>257532</v>
      </c>
      <c r="G22" s="161">
        <v>80403</v>
      </c>
      <c r="H22" s="112"/>
      <c r="I22" s="4"/>
    </row>
    <row r="23" spans="1:9" ht="12.75">
      <c r="A23" s="67">
        <v>1981</v>
      </c>
      <c r="B23" s="161">
        <v>227761</v>
      </c>
      <c r="C23" s="133"/>
      <c r="D23" s="133"/>
      <c r="E23" s="133"/>
      <c r="F23" s="161">
        <v>227761</v>
      </c>
      <c r="G23" s="161">
        <v>86395</v>
      </c>
      <c r="H23" s="112"/>
      <c r="I23" s="4"/>
    </row>
    <row r="24" spans="1:9" ht="12.75">
      <c r="A24" s="67">
        <v>1982</v>
      </c>
      <c r="B24" s="161">
        <v>206959</v>
      </c>
      <c r="C24" s="133"/>
      <c r="D24" s="133"/>
      <c r="E24" s="133"/>
      <c r="F24" s="161">
        <v>206959</v>
      </c>
      <c r="G24" s="161">
        <v>73444</v>
      </c>
      <c r="H24" s="112"/>
      <c r="I24" s="4"/>
    </row>
    <row r="25" spans="1:9" ht="12.75">
      <c r="A25" s="67">
        <v>1983</v>
      </c>
      <c r="B25" s="161">
        <v>327520</v>
      </c>
      <c r="C25" s="161">
        <v>11272</v>
      </c>
      <c r="D25" s="161"/>
      <c r="E25" s="161"/>
      <c r="F25" s="161">
        <v>338792</v>
      </c>
      <c r="G25" s="161">
        <v>80941</v>
      </c>
      <c r="H25" s="112"/>
      <c r="I25" s="4"/>
    </row>
    <row r="26" spans="1:9" ht="12.75">
      <c r="A26" s="67">
        <v>1984</v>
      </c>
      <c r="B26" s="161">
        <v>408578</v>
      </c>
      <c r="C26" s="161">
        <v>22918</v>
      </c>
      <c r="D26" s="161"/>
      <c r="E26" s="161"/>
      <c r="F26" s="161">
        <v>431496</v>
      </c>
      <c r="G26" s="161">
        <v>84521</v>
      </c>
      <c r="H26" s="112"/>
      <c r="I26" s="4"/>
    </row>
    <row r="27" spans="1:9" ht="12.75">
      <c r="A27" s="67">
        <v>1985</v>
      </c>
      <c r="B27" s="161">
        <v>617258</v>
      </c>
      <c r="C27" s="161">
        <v>58050</v>
      </c>
      <c r="D27" s="161"/>
      <c r="E27" s="161"/>
      <c r="F27" s="161">
        <v>675308</v>
      </c>
      <c r="G27" s="161">
        <v>95945</v>
      </c>
      <c r="H27" s="112"/>
      <c r="I27" s="4"/>
    </row>
    <row r="28" spans="1:9" ht="12.75">
      <c r="A28" s="67">
        <v>1986</v>
      </c>
      <c r="B28" s="161">
        <v>1020162</v>
      </c>
      <c r="C28" s="161">
        <v>130138</v>
      </c>
      <c r="D28" s="161"/>
      <c r="E28" s="161"/>
      <c r="F28" s="161">
        <v>1150300</v>
      </c>
      <c r="G28" s="161">
        <v>125733</v>
      </c>
      <c r="H28" s="112"/>
      <c r="I28" s="4"/>
    </row>
    <row r="29" spans="1:9" ht="12.75">
      <c r="A29" s="67">
        <v>1987</v>
      </c>
      <c r="B29" s="161">
        <v>855749</v>
      </c>
      <c r="C29" s="161">
        <v>111910</v>
      </c>
      <c r="D29" s="161"/>
      <c r="E29" s="161"/>
      <c r="F29" s="161">
        <v>967659</v>
      </c>
      <c r="G29" s="161">
        <v>160848</v>
      </c>
      <c r="H29" s="112"/>
      <c r="I29" s="4"/>
    </row>
    <row r="30" spans="1:9" ht="12.75">
      <c r="A30" s="67">
        <v>1988</v>
      </c>
      <c r="B30" s="161">
        <v>1383119</v>
      </c>
      <c r="C30" s="161">
        <v>153943</v>
      </c>
      <c r="D30" s="161"/>
      <c r="E30" s="161"/>
      <c r="F30" s="161">
        <v>1537062</v>
      </c>
      <c r="G30" s="161">
        <v>181254</v>
      </c>
      <c r="H30" s="112"/>
      <c r="I30" s="4"/>
    </row>
    <row r="31" spans="1:9" ht="12.75">
      <c r="A31" s="67">
        <v>1989</v>
      </c>
      <c r="B31" s="161">
        <v>2005610</v>
      </c>
      <c r="C31" s="161">
        <v>185613</v>
      </c>
      <c r="D31" s="161"/>
      <c r="E31" s="161"/>
      <c r="F31" s="161">
        <v>2191223</v>
      </c>
      <c r="G31" s="161">
        <v>213678</v>
      </c>
      <c r="H31" s="112"/>
      <c r="I31" s="4"/>
    </row>
    <row r="32" spans="1:9" ht="12.75">
      <c r="A32" s="67">
        <v>1990</v>
      </c>
      <c r="B32" s="161">
        <v>1598644</v>
      </c>
      <c r="C32" s="161">
        <v>138927</v>
      </c>
      <c r="D32" s="161"/>
      <c r="E32" s="161"/>
      <c r="F32" s="161">
        <v>1737571</v>
      </c>
      <c r="G32" s="161">
        <v>250040</v>
      </c>
      <c r="H32" s="112"/>
      <c r="I32" s="4"/>
    </row>
    <row r="33" spans="1:9" ht="12.75">
      <c r="A33" s="67">
        <v>1991</v>
      </c>
      <c r="B33" s="161">
        <v>1859060</v>
      </c>
      <c r="C33" s="161">
        <v>134689</v>
      </c>
      <c r="D33" s="161"/>
      <c r="E33" s="161"/>
      <c r="F33" s="161">
        <v>1993749</v>
      </c>
      <c r="G33" s="161">
        <v>257563</v>
      </c>
      <c r="H33" s="112"/>
      <c r="I33" s="4"/>
    </row>
    <row r="34" spans="1:9" ht="12.75">
      <c r="A34" s="67">
        <v>1992</v>
      </c>
      <c r="B34" s="161">
        <v>1808664</v>
      </c>
      <c r="C34" s="161">
        <v>122920</v>
      </c>
      <c r="D34" s="161"/>
      <c r="E34" s="161"/>
      <c r="F34" s="161">
        <v>1931584</v>
      </c>
      <c r="G34" s="161">
        <v>269716</v>
      </c>
      <c r="H34" s="112"/>
      <c r="I34" s="4"/>
    </row>
    <row r="35" spans="1:9" ht="12.75">
      <c r="A35" s="67">
        <v>1993</v>
      </c>
      <c r="B35" s="161">
        <v>2537192</v>
      </c>
      <c r="C35" s="161">
        <v>152171</v>
      </c>
      <c r="D35" s="161"/>
      <c r="E35" s="161"/>
      <c r="F35" s="161">
        <v>2689363</v>
      </c>
      <c r="G35" s="161">
        <v>279558</v>
      </c>
      <c r="H35" s="112"/>
      <c r="I35" s="4"/>
    </row>
    <row r="36" spans="1:9" ht="12.75">
      <c r="A36" s="67">
        <f aca="true" t="shared" si="0" ref="A36:A41">A35+1</f>
        <v>1994</v>
      </c>
      <c r="B36" s="161">
        <v>2257307</v>
      </c>
      <c r="C36" s="133">
        <v>155147</v>
      </c>
      <c r="D36" s="161"/>
      <c r="E36" s="161"/>
      <c r="F36" s="161">
        <v>2412454</v>
      </c>
      <c r="G36" s="161">
        <v>317460</v>
      </c>
      <c r="H36" s="112"/>
      <c r="I36" s="4"/>
    </row>
    <row r="37" spans="1:8" ht="12.75">
      <c r="A37" s="67">
        <f t="shared" si="0"/>
        <v>1995</v>
      </c>
      <c r="B37" s="161">
        <v>2294623</v>
      </c>
      <c r="C37" s="133">
        <v>150576</v>
      </c>
      <c r="D37" s="161"/>
      <c r="E37" s="161"/>
      <c r="F37" s="161">
        <v>2445199</v>
      </c>
      <c r="G37" s="161">
        <v>342111</v>
      </c>
      <c r="H37" s="112"/>
    </row>
    <row r="38" spans="1:8" ht="12.75">
      <c r="A38" s="67">
        <f t="shared" si="0"/>
        <v>1996</v>
      </c>
      <c r="B38" s="161">
        <v>2866542</v>
      </c>
      <c r="C38" s="133">
        <v>206589</v>
      </c>
      <c r="D38" s="161">
        <v>5018</v>
      </c>
      <c r="E38" s="161">
        <v>342</v>
      </c>
      <c r="F38" s="161">
        <v>3078149</v>
      </c>
      <c r="G38" s="161">
        <v>347981</v>
      </c>
      <c r="H38" s="112"/>
    </row>
    <row r="39" spans="1:8" ht="12.75">
      <c r="A39" s="67">
        <f t="shared" si="0"/>
        <v>1997</v>
      </c>
      <c r="B39" s="161">
        <v>3838027</v>
      </c>
      <c r="C39" s="133">
        <v>218886</v>
      </c>
      <c r="D39" s="161">
        <v>9893</v>
      </c>
      <c r="E39" s="161">
        <v>1878</v>
      </c>
      <c r="F39" s="161">
        <v>4066806</v>
      </c>
      <c r="G39" s="161">
        <v>347290</v>
      </c>
      <c r="H39" s="112"/>
    </row>
    <row r="40" spans="1:8" ht="12.75">
      <c r="A40" s="67">
        <f t="shared" si="0"/>
        <v>1998</v>
      </c>
      <c r="B40" s="161">
        <v>5221114</v>
      </c>
      <c r="C40" s="161">
        <v>254233</v>
      </c>
      <c r="D40" s="161">
        <v>27555</v>
      </c>
      <c r="E40" s="161">
        <v>35725</v>
      </c>
      <c r="F40" s="161">
        <v>5538627</v>
      </c>
      <c r="G40" s="161">
        <v>391600</v>
      </c>
      <c r="H40" s="112"/>
    </row>
    <row r="41" spans="1:8" ht="12.75">
      <c r="A41" s="67">
        <f t="shared" si="0"/>
        <v>1999</v>
      </c>
      <c r="B41" s="161">
        <v>9383084.42994</v>
      </c>
      <c r="C41" s="161">
        <v>313724.55439</v>
      </c>
      <c r="D41" s="161">
        <v>99876.01282</v>
      </c>
      <c r="E41" s="161">
        <v>39357.42</v>
      </c>
      <c r="F41" s="161">
        <v>9836042.41715</v>
      </c>
      <c r="G41" s="161" t="s">
        <v>244</v>
      </c>
      <c r="H41" s="112"/>
    </row>
    <row r="42" spans="1:8" ht="12.75">
      <c r="A42" s="67">
        <v>2000</v>
      </c>
      <c r="B42" s="164" t="s">
        <v>244</v>
      </c>
      <c r="C42" s="164" t="s">
        <v>244</v>
      </c>
      <c r="D42" s="164" t="s">
        <v>244</v>
      </c>
      <c r="E42" s="164" t="s">
        <v>244</v>
      </c>
      <c r="F42" s="29">
        <v>10108297.37</v>
      </c>
      <c r="G42" s="161" t="s">
        <v>244</v>
      </c>
      <c r="H42" s="112"/>
    </row>
    <row r="43" spans="1:8" ht="12.75">
      <c r="A43" s="67">
        <v>2001</v>
      </c>
      <c r="B43" s="164">
        <v>8251939.06</v>
      </c>
      <c r="C43" s="164">
        <v>301740.22</v>
      </c>
      <c r="D43" s="164">
        <v>98393.55</v>
      </c>
      <c r="E43" s="164" t="s">
        <v>244</v>
      </c>
      <c r="F43" s="29">
        <v>8652072.83</v>
      </c>
      <c r="G43" s="161" t="s">
        <v>244</v>
      </c>
      <c r="H43" s="112"/>
    </row>
    <row r="44" spans="1:8" ht="12.75">
      <c r="A44" s="72">
        <v>2002</v>
      </c>
      <c r="B44" s="122">
        <v>8606155.84</v>
      </c>
      <c r="C44" s="122">
        <v>321418.93</v>
      </c>
      <c r="D44" s="122">
        <v>88442.68231</v>
      </c>
      <c r="E44" s="122" t="s">
        <v>244</v>
      </c>
      <c r="F44" s="30">
        <v>9016017.45231</v>
      </c>
      <c r="G44" s="162" t="s">
        <v>244</v>
      </c>
      <c r="H44" s="112"/>
    </row>
    <row r="46" ht="12.75">
      <c r="A46" s="26" t="s">
        <v>134</v>
      </c>
    </row>
    <row r="47" ht="12.75">
      <c r="A47" s="14" t="s">
        <v>31</v>
      </c>
    </row>
  </sheetData>
  <printOptions/>
  <pageMargins left="0.75" right="0.75" top="1" bottom="1" header="0.4921259845" footer="0.4921259845"/>
  <pageSetup firstPageNumber="91" useFirstPageNumber="1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piketty</cp:lastModifiedBy>
  <cp:lastPrinted>2002-09-05T15:09:43Z</cp:lastPrinted>
  <dcterms:created xsi:type="dcterms:W3CDTF">2002-03-19T08:50:05Z</dcterms:created>
  <dcterms:modified xsi:type="dcterms:W3CDTF">2003-04-27T21:26:29Z</dcterms:modified>
  <cp:category/>
  <cp:version/>
  <cp:contentType/>
  <cp:contentStatus/>
</cp:coreProperties>
</file>