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t.piketty\Dropbox\PikettyPerso\PersoEnCours\"/>
    </mc:Choice>
  </mc:AlternateContent>
  <bookViews>
    <workbookView xWindow="0" yWindow="0" windowWidth="20160" windowHeight="8052"/>
  </bookViews>
  <sheets>
    <sheet name="ReadMe" sheetId="3" r:id="rId1"/>
    <sheet name="Fortunes2020" sheetId="1" r:id="rId2"/>
    <sheet name="Fortunes2020vs2010" sheetId="2" r:id="rId3"/>
    <sheet name="Challenges19982013" sheetId="4" r:id="rId4"/>
    <sheet name="CN" sheetId="5" r:id="rId5"/>
  </sheets>
  <definedNames>
    <definedName name="_xlnm.Print_Area" localSheetId="1">Fortunes2020!$B$1:$U$522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5" l="1"/>
  <c r="C4" i="5"/>
  <c r="D4" i="5"/>
  <c r="E4" i="5"/>
  <c r="F4" i="5"/>
  <c r="C6" i="5"/>
  <c r="G6" i="4" s="1"/>
  <c r="G6" i="5"/>
  <c r="H6" i="5"/>
  <c r="C7" i="5"/>
  <c r="H7" i="5" s="1"/>
  <c r="G7" i="5"/>
  <c r="C8" i="5"/>
  <c r="G8" i="5"/>
  <c r="H8" i="5"/>
  <c r="C9" i="5"/>
  <c r="H9" i="5" s="1"/>
  <c r="G9" i="5"/>
  <c r="C10" i="5"/>
  <c r="G10" i="5"/>
  <c r="H10" i="5"/>
  <c r="C11" i="5"/>
  <c r="G11" i="5"/>
  <c r="H11" i="5"/>
  <c r="C12" i="5"/>
  <c r="H12" i="5" s="1"/>
  <c r="G12" i="5"/>
  <c r="C13" i="5"/>
  <c r="G13" i="5"/>
  <c r="H13" i="5"/>
  <c r="C14" i="5"/>
  <c r="G14" i="4" s="1"/>
  <c r="G14" i="5"/>
  <c r="H14" i="5"/>
  <c r="C15" i="5"/>
  <c r="H15" i="5" s="1"/>
  <c r="G15" i="5"/>
  <c r="C16" i="5"/>
  <c r="G16" i="5"/>
  <c r="H16" i="5"/>
  <c r="C17" i="5"/>
  <c r="H17" i="5" s="1"/>
  <c r="G17" i="5"/>
  <c r="C18" i="5"/>
  <c r="G18" i="5"/>
  <c r="H18" i="5"/>
  <c r="C19" i="5"/>
  <c r="G19" i="4" s="1"/>
  <c r="P19" i="4" s="1"/>
  <c r="G19" i="5"/>
  <c r="H19" i="5"/>
  <c r="C20" i="5"/>
  <c r="H20" i="5" s="1"/>
  <c r="G20" i="5"/>
  <c r="C21" i="5"/>
  <c r="G21" i="5"/>
  <c r="H21" i="5"/>
  <c r="C22" i="5"/>
  <c r="G22" i="4" s="1"/>
  <c r="G22" i="5"/>
  <c r="H22" i="5"/>
  <c r="C23" i="5"/>
  <c r="H23" i="5" s="1"/>
  <c r="G23" i="5"/>
  <c r="C24" i="5"/>
  <c r="G24" i="5"/>
  <c r="H24" i="5"/>
  <c r="C25" i="5"/>
  <c r="H25" i="5" s="1"/>
  <c r="G25" i="5"/>
  <c r="C26" i="5"/>
  <c r="G26" i="5"/>
  <c r="H26" i="5"/>
  <c r="B4" i="4"/>
  <c r="C4" i="4"/>
  <c r="D4" i="4"/>
  <c r="E4" i="4"/>
  <c r="F4" i="4"/>
  <c r="G4" i="4"/>
  <c r="H4" i="4"/>
  <c r="F6" i="4"/>
  <c r="O6" i="4" s="1"/>
  <c r="H6" i="4"/>
  <c r="N6" i="4" s="1"/>
  <c r="L6" i="4"/>
  <c r="F7" i="4"/>
  <c r="G7" i="4"/>
  <c r="P7" i="4" s="1"/>
  <c r="H7" i="4"/>
  <c r="Q7" i="4" s="1"/>
  <c r="O7" i="4"/>
  <c r="F8" i="4"/>
  <c r="L8" i="4" s="1"/>
  <c r="G8" i="4"/>
  <c r="M8" i="4" s="1"/>
  <c r="H8" i="4"/>
  <c r="K8" i="4"/>
  <c r="N8" i="4"/>
  <c r="Q8" i="4"/>
  <c r="F9" i="4"/>
  <c r="I9" i="4" s="1"/>
  <c r="H9" i="4"/>
  <c r="K9" i="4" s="1"/>
  <c r="N9" i="4"/>
  <c r="Q9" i="4"/>
  <c r="F10" i="4"/>
  <c r="L10" i="4" s="1"/>
  <c r="G10" i="4"/>
  <c r="J10" i="4" s="1"/>
  <c r="H10" i="4"/>
  <c r="K10" i="4" s="1"/>
  <c r="F11" i="4"/>
  <c r="I11" i="4" s="1"/>
  <c r="G11" i="4"/>
  <c r="P11" i="4" s="1"/>
  <c r="H11" i="4"/>
  <c r="K11" i="4" s="1"/>
  <c r="N11" i="4"/>
  <c r="Q11" i="4"/>
  <c r="F12" i="4"/>
  <c r="L12" i="4" s="1"/>
  <c r="H12" i="4"/>
  <c r="K12" i="4" s="1"/>
  <c r="F13" i="4"/>
  <c r="I13" i="4" s="1"/>
  <c r="G13" i="4"/>
  <c r="P13" i="4" s="1"/>
  <c r="H13" i="4"/>
  <c r="K13" i="4" s="1"/>
  <c r="F14" i="4"/>
  <c r="L14" i="4" s="1"/>
  <c r="H14" i="4"/>
  <c r="N14" i="4" s="1"/>
  <c r="K14" i="4"/>
  <c r="F15" i="4"/>
  <c r="I15" i="4" s="1"/>
  <c r="G15" i="4"/>
  <c r="P15" i="4" s="1"/>
  <c r="H15" i="4"/>
  <c r="K15" i="4" s="1"/>
  <c r="N15" i="4"/>
  <c r="F16" i="4"/>
  <c r="L16" i="4" s="1"/>
  <c r="G16" i="4"/>
  <c r="P16" i="4" s="1"/>
  <c r="H16" i="4"/>
  <c r="N16" i="4" s="1"/>
  <c r="J16" i="4"/>
  <c r="K16" i="4"/>
  <c r="M16" i="4"/>
  <c r="F17" i="4"/>
  <c r="I17" i="4" s="1"/>
  <c r="H17" i="4"/>
  <c r="K17" i="4" s="1"/>
  <c r="N17" i="4"/>
  <c r="O17" i="4"/>
  <c r="F18" i="4"/>
  <c r="L18" i="4" s="1"/>
  <c r="G18" i="4"/>
  <c r="H18" i="4"/>
  <c r="Q18" i="4" s="1"/>
  <c r="J18" i="4"/>
  <c r="K18" i="4"/>
  <c r="M18" i="4"/>
  <c r="N18" i="4"/>
  <c r="P18" i="4"/>
  <c r="F19" i="4"/>
  <c r="I19" i="4" s="1"/>
  <c r="H19" i="4"/>
  <c r="K19" i="4" s="1"/>
  <c r="N19" i="4"/>
  <c r="O19" i="4"/>
  <c r="Q19" i="4"/>
  <c r="F20" i="4"/>
  <c r="L20" i="4" s="1"/>
  <c r="H20" i="4"/>
  <c r="K20" i="4"/>
  <c r="N20" i="4"/>
  <c r="Q20" i="4"/>
  <c r="F21" i="4"/>
  <c r="I21" i="4" s="1"/>
  <c r="G21" i="4"/>
  <c r="P21" i="4" s="1"/>
  <c r="H21" i="4"/>
  <c r="K21" i="4" s="1"/>
  <c r="N21" i="4"/>
  <c r="O21" i="4"/>
  <c r="Q21" i="4"/>
  <c r="F22" i="4"/>
  <c r="H22" i="4"/>
  <c r="F23" i="4"/>
  <c r="G23" i="4"/>
  <c r="H23" i="4"/>
  <c r="F24" i="4"/>
  <c r="G24" i="4"/>
  <c r="H24" i="4"/>
  <c r="F25" i="4"/>
  <c r="H25" i="4"/>
  <c r="F26" i="4"/>
  <c r="G26" i="4"/>
  <c r="H26" i="4"/>
  <c r="M14" i="4" l="1"/>
  <c r="J14" i="4"/>
  <c r="P14" i="4"/>
  <c r="P6" i="4"/>
  <c r="M6" i="4"/>
  <c r="Q10" i="4"/>
  <c r="G17" i="4"/>
  <c r="P17" i="4" s="1"/>
  <c r="Q14" i="4"/>
  <c r="Q16" i="4"/>
  <c r="Q13" i="4"/>
  <c r="N12" i="4"/>
  <c r="O11" i="4"/>
  <c r="M10" i="4"/>
  <c r="G12" i="4"/>
  <c r="P8" i="4"/>
  <c r="P10" i="4"/>
  <c r="N10" i="4"/>
  <c r="G25" i="4"/>
  <c r="G20" i="4"/>
  <c r="Q15" i="4"/>
  <c r="O13" i="4"/>
  <c r="J8" i="4"/>
  <c r="Q12" i="4"/>
  <c r="O9" i="4"/>
  <c r="Q17" i="4"/>
  <c r="O15" i="4"/>
  <c r="N13" i="4"/>
  <c r="G9" i="4"/>
  <c r="P9" i="4" s="1"/>
  <c r="M21" i="4"/>
  <c r="I20" i="4"/>
  <c r="M19" i="4"/>
  <c r="I18" i="4"/>
  <c r="I16" i="4"/>
  <c r="M15" i="4"/>
  <c r="I14" i="4"/>
  <c r="M13" i="4"/>
  <c r="I12" i="4"/>
  <c r="M11" i="4"/>
  <c r="I10" i="4"/>
  <c r="I8" i="4"/>
  <c r="L21" i="4"/>
  <c r="L19" i="4"/>
  <c r="L17" i="4"/>
  <c r="L15" i="4"/>
  <c r="L13" i="4"/>
  <c r="L11" i="4"/>
  <c r="L9" i="4"/>
  <c r="O20" i="4"/>
  <c r="O18" i="4"/>
  <c r="O16" i="4"/>
  <c r="O14" i="4"/>
  <c r="O12" i="4"/>
  <c r="O10" i="4"/>
  <c r="O8" i="4"/>
  <c r="Q6" i="4"/>
  <c r="J21" i="4"/>
  <c r="J19" i="4"/>
  <c r="J15" i="4"/>
  <c r="J13" i="4"/>
  <c r="J11" i="4"/>
  <c r="J9" i="4"/>
  <c r="O15" i="2"/>
  <c r="O14" i="2"/>
  <c r="O13" i="2"/>
  <c r="O12" i="2"/>
  <c r="O11" i="2"/>
  <c r="O10" i="2"/>
  <c r="T503" i="2"/>
  <c r="T502" i="2"/>
  <c r="T501" i="2"/>
  <c r="T500" i="2"/>
  <c r="T499" i="2"/>
  <c r="T498" i="2"/>
  <c r="T497" i="2"/>
  <c r="T496" i="2"/>
  <c r="T495" i="2"/>
  <c r="T494" i="2"/>
  <c r="T493" i="2"/>
  <c r="T492" i="2"/>
  <c r="T491" i="2"/>
  <c r="T490" i="2"/>
  <c r="T489" i="2"/>
  <c r="T488" i="2"/>
  <c r="T487" i="2"/>
  <c r="T486" i="2"/>
  <c r="T485" i="2"/>
  <c r="T484" i="2"/>
  <c r="T483" i="2"/>
  <c r="T482" i="2"/>
  <c r="T481" i="2"/>
  <c r="T480" i="2"/>
  <c r="T479" i="2"/>
  <c r="T478" i="2"/>
  <c r="T477" i="2"/>
  <c r="T476" i="2"/>
  <c r="T475" i="2"/>
  <c r="T474" i="2"/>
  <c r="T473" i="2"/>
  <c r="T472" i="2"/>
  <c r="T471" i="2"/>
  <c r="T470" i="2"/>
  <c r="T469" i="2"/>
  <c r="T468" i="2"/>
  <c r="T467" i="2"/>
  <c r="T466" i="2"/>
  <c r="T465" i="2"/>
  <c r="T464" i="2"/>
  <c r="T463" i="2"/>
  <c r="T462" i="2"/>
  <c r="T461" i="2"/>
  <c r="T460" i="2"/>
  <c r="T459" i="2"/>
  <c r="T458" i="2"/>
  <c r="T457" i="2"/>
  <c r="T456" i="2"/>
  <c r="T455" i="2"/>
  <c r="T454" i="2"/>
  <c r="T453" i="2"/>
  <c r="T452" i="2"/>
  <c r="T451" i="2"/>
  <c r="T450" i="2"/>
  <c r="T449" i="2"/>
  <c r="T448" i="2"/>
  <c r="T447" i="2"/>
  <c r="T446" i="2"/>
  <c r="T445" i="2"/>
  <c r="T444" i="2"/>
  <c r="T443" i="2"/>
  <c r="T442" i="2"/>
  <c r="T441" i="2"/>
  <c r="T440" i="2"/>
  <c r="T439" i="2"/>
  <c r="T438" i="2"/>
  <c r="T437" i="2"/>
  <c r="T436" i="2"/>
  <c r="T435" i="2"/>
  <c r="T434" i="2"/>
  <c r="T433" i="2"/>
  <c r="T432" i="2"/>
  <c r="T431" i="2"/>
  <c r="T430" i="2"/>
  <c r="T429" i="2"/>
  <c r="T428" i="2"/>
  <c r="T427" i="2"/>
  <c r="T426" i="2"/>
  <c r="T425" i="2"/>
  <c r="T424" i="2"/>
  <c r="T423" i="2"/>
  <c r="T422" i="2"/>
  <c r="T421" i="2"/>
  <c r="T420" i="2"/>
  <c r="T419" i="2"/>
  <c r="T418" i="2"/>
  <c r="T417" i="2"/>
  <c r="T416" i="2"/>
  <c r="T415" i="2"/>
  <c r="T414" i="2"/>
  <c r="T413" i="2"/>
  <c r="T412" i="2"/>
  <c r="T411" i="2"/>
  <c r="T410" i="2"/>
  <c r="T409" i="2"/>
  <c r="T408" i="2"/>
  <c r="T407" i="2"/>
  <c r="T406" i="2"/>
  <c r="T405" i="2"/>
  <c r="T404" i="2"/>
  <c r="T403" i="2"/>
  <c r="T402" i="2"/>
  <c r="T401" i="2"/>
  <c r="T400" i="2"/>
  <c r="T399" i="2"/>
  <c r="T398" i="2"/>
  <c r="T397" i="2"/>
  <c r="T396" i="2"/>
  <c r="T395" i="2"/>
  <c r="T394" i="2"/>
  <c r="T393" i="2"/>
  <c r="T392" i="2"/>
  <c r="T391" i="2"/>
  <c r="T390" i="2"/>
  <c r="T389" i="2"/>
  <c r="T388" i="2"/>
  <c r="T387" i="2"/>
  <c r="T386" i="2"/>
  <c r="T385" i="2"/>
  <c r="T384" i="2"/>
  <c r="T383" i="2"/>
  <c r="T382" i="2"/>
  <c r="T381" i="2"/>
  <c r="T380" i="2"/>
  <c r="T379" i="2"/>
  <c r="T378" i="2"/>
  <c r="T377" i="2"/>
  <c r="T376" i="2"/>
  <c r="T375" i="2"/>
  <c r="T374" i="2"/>
  <c r="T373" i="2"/>
  <c r="T372" i="2"/>
  <c r="T371" i="2"/>
  <c r="T370" i="2"/>
  <c r="T369" i="2"/>
  <c r="T368" i="2"/>
  <c r="T367" i="2"/>
  <c r="T366" i="2"/>
  <c r="T365" i="2"/>
  <c r="T364" i="2"/>
  <c r="T363" i="2"/>
  <c r="T362" i="2"/>
  <c r="T361" i="2"/>
  <c r="T360" i="2"/>
  <c r="T359" i="2"/>
  <c r="T358" i="2"/>
  <c r="T357" i="2"/>
  <c r="T356" i="2"/>
  <c r="T355" i="2"/>
  <c r="T354" i="2"/>
  <c r="T353" i="2"/>
  <c r="T352" i="2"/>
  <c r="T351" i="2"/>
  <c r="T350" i="2"/>
  <c r="T349" i="2"/>
  <c r="T348" i="2"/>
  <c r="T347" i="2"/>
  <c r="T346" i="2"/>
  <c r="T345" i="2"/>
  <c r="T344" i="2"/>
  <c r="T343" i="2"/>
  <c r="T342" i="2"/>
  <c r="T341" i="2"/>
  <c r="T340" i="2"/>
  <c r="T339" i="2"/>
  <c r="T338" i="2"/>
  <c r="T337" i="2"/>
  <c r="T336" i="2"/>
  <c r="T335" i="2"/>
  <c r="T334" i="2"/>
  <c r="T333" i="2"/>
  <c r="T332" i="2"/>
  <c r="T331" i="2"/>
  <c r="T330" i="2"/>
  <c r="T329" i="2"/>
  <c r="T328" i="2"/>
  <c r="T327" i="2"/>
  <c r="T326" i="2"/>
  <c r="T325" i="2"/>
  <c r="T324" i="2"/>
  <c r="T323" i="2"/>
  <c r="T322" i="2"/>
  <c r="T321" i="2"/>
  <c r="T320" i="2"/>
  <c r="T319" i="2"/>
  <c r="T318" i="2"/>
  <c r="T317" i="2"/>
  <c r="T316" i="2"/>
  <c r="T315" i="2"/>
  <c r="T314" i="2"/>
  <c r="T313" i="2"/>
  <c r="T312" i="2"/>
  <c r="T311" i="2"/>
  <c r="T310" i="2"/>
  <c r="T309" i="2"/>
  <c r="T308" i="2"/>
  <c r="T307" i="2"/>
  <c r="T306" i="2"/>
  <c r="T305" i="2"/>
  <c r="T304" i="2"/>
  <c r="T303" i="2"/>
  <c r="T302" i="2"/>
  <c r="T301" i="2"/>
  <c r="T300" i="2"/>
  <c r="T299" i="2"/>
  <c r="T298" i="2"/>
  <c r="T297" i="2"/>
  <c r="T296" i="2"/>
  <c r="T295" i="2"/>
  <c r="T294" i="2"/>
  <c r="T293" i="2"/>
  <c r="T292" i="2"/>
  <c r="T291" i="2"/>
  <c r="T290" i="2"/>
  <c r="T289" i="2"/>
  <c r="T288" i="2"/>
  <c r="T287" i="2"/>
  <c r="T286" i="2"/>
  <c r="T285" i="2"/>
  <c r="T284" i="2"/>
  <c r="T283" i="2"/>
  <c r="T282" i="2"/>
  <c r="T281" i="2"/>
  <c r="T280" i="2"/>
  <c r="T279" i="2"/>
  <c r="T278" i="2"/>
  <c r="T277" i="2"/>
  <c r="T276" i="2"/>
  <c r="T275" i="2"/>
  <c r="T274" i="2"/>
  <c r="T273" i="2"/>
  <c r="T272" i="2"/>
  <c r="T271" i="2"/>
  <c r="T270" i="2"/>
  <c r="T269" i="2"/>
  <c r="T268" i="2"/>
  <c r="T267" i="2"/>
  <c r="T266" i="2"/>
  <c r="T265" i="2"/>
  <c r="T264" i="2"/>
  <c r="T263" i="2"/>
  <c r="T262" i="2"/>
  <c r="T261" i="2"/>
  <c r="T260" i="2"/>
  <c r="T259" i="2"/>
  <c r="T258" i="2"/>
  <c r="T257" i="2"/>
  <c r="T256" i="2"/>
  <c r="T255" i="2"/>
  <c r="T254" i="2"/>
  <c r="T253" i="2"/>
  <c r="T252" i="2"/>
  <c r="T251" i="2"/>
  <c r="T250" i="2"/>
  <c r="T249" i="2"/>
  <c r="T248" i="2"/>
  <c r="T247" i="2"/>
  <c r="T246" i="2"/>
  <c r="T245" i="2"/>
  <c r="T244" i="2"/>
  <c r="T243" i="2"/>
  <c r="T242" i="2"/>
  <c r="T241" i="2"/>
  <c r="T240" i="2"/>
  <c r="T239" i="2"/>
  <c r="T238" i="2"/>
  <c r="T237" i="2"/>
  <c r="T236" i="2"/>
  <c r="T235" i="2"/>
  <c r="T234" i="2"/>
  <c r="T233" i="2"/>
  <c r="T232" i="2"/>
  <c r="T231" i="2"/>
  <c r="T230" i="2"/>
  <c r="T229" i="2"/>
  <c r="T228" i="2"/>
  <c r="T227" i="2"/>
  <c r="T226" i="2"/>
  <c r="T225" i="2"/>
  <c r="T224" i="2"/>
  <c r="T223" i="2"/>
  <c r="T222" i="2"/>
  <c r="T221" i="2"/>
  <c r="T220" i="2"/>
  <c r="T219" i="2"/>
  <c r="T218" i="2"/>
  <c r="T217" i="2"/>
  <c r="T216" i="2"/>
  <c r="T215" i="2"/>
  <c r="T214" i="2"/>
  <c r="T213" i="2"/>
  <c r="T212" i="2"/>
  <c r="T211" i="2"/>
  <c r="T210" i="2"/>
  <c r="T209" i="2"/>
  <c r="T208" i="2"/>
  <c r="T207" i="2"/>
  <c r="T206" i="2"/>
  <c r="T205" i="2"/>
  <c r="T204" i="2"/>
  <c r="T203" i="2"/>
  <c r="T202" i="2"/>
  <c r="T201" i="2"/>
  <c r="T200" i="2"/>
  <c r="T199" i="2"/>
  <c r="T198" i="2"/>
  <c r="T197" i="2"/>
  <c r="T196" i="2"/>
  <c r="T195" i="2"/>
  <c r="T194" i="2"/>
  <c r="T193" i="2"/>
  <c r="T192" i="2"/>
  <c r="T191" i="2"/>
  <c r="T190" i="2"/>
  <c r="T189" i="2"/>
  <c r="T188" i="2"/>
  <c r="T187" i="2"/>
  <c r="T186" i="2"/>
  <c r="T185" i="2"/>
  <c r="T184" i="2"/>
  <c r="T183" i="2"/>
  <c r="T182" i="2"/>
  <c r="T181" i="2"/>
  <c r="T180" i="2"/>
  <c r="T179" i="2"/>
  <c r="T178" i="2"/>
  <c r="T177" i="2"/>
  <c r="T176" i="2"/>
  <c r="T175" i="2"/>
  <c r="T174" i="2"/>
  <c r="T173" i="2"/>
  <c r="T172" i="2"/>
  <c r="T171" i="2"/>
  <c r="T170" i="2"/>
  <c r="T169" i="2"/>
  <c r="T168" i="2"/>
  <c r="T167" i="2"/>
  <c r="T166" i="2"/>
  <c r="T165" i="2"/>
  <c r="T164" i="2"/>
  <c r="T163" i="2"/>
  <c r="T162" i="2"/>
  <c r="T161" i="2"/>
  <c r="T160" i="2"/>
  <c r="T159" i="2"/>
  <c r="T158" i="2"/>
  <c r="T157" i="2"/>
  <c r="T156" i="2"/>
  <c r="T155" i="2"/>
  <c r="T154" i="2"/>
  <c r="T153" i="2"/>
  <c r="T152" i="2"/>
  <c r="T151" i="2"/>
  <c r="T150" i="2"/>
  <c r="T149" i="2"/>
  <c r="T148" i="2"/>
  <c r="T147" i="2"/>
  <c r="T146" i="2"/>
  <c r="T145" i="2"/>
  <c r="T144" i="2"/>
  <c r="T143" i="2"/>
  <c r="T142" i="2"/>
  <c r="T141" i="2"/>
  <c r="T140" i="2"/>
  <c r="T139" i="2"/>
  <c r="T138" i="2"/>
  <c r="T137" i="2"/>
  <c r="T136" i="2"/>
  <c r="T135" i="2"/>
  <c r="T134" i="2"/>
  <c r="T133" i="2"/>
  <c r="T132" i="2"/>
  <c r="T131" i="2"/>
  <c r="T130" i="2"/>
  <c r="T129" i="2"/>
  <c r="T128" i="2"/>
  <c r="T127" i="2"/>
  <c r="T126" i="2"/>
  <c r="T125" i="2"/>
  <c r="T124" i="2"/>
  <c r="T123" i="2"/>
  <c r="T122" i="2"/>
  <c r="T121" i="2"/>
  <c r="T120" i="2"/>
  <c r="T119" i="2"/>
  <c r="T118" i="2"/>
  <c r="T117" i="2"/>
  <c r="T116" i="2"/>
  <c r="T115" i="2"/>
  <c r="T114" i="2"/>
  <c r="T113" i="2"/>
  <c r="T112" i="2"/>
  <c r="T111" i="2"/>
  <c r="T110" i="2"/>
  <c r="T109" i="2"/>
  <c r="T108" i="2"/>
  <c r="T107" i="2"/>
  <c r="T106" i="2"/>
  <c r="T105" i="2"/>
  <c r="T104" i="2"/>
  <c r="T103" i="2"/>
  <c r="T102" i="2"/>
  <c r="T101" i="2"/>
  <c r="T100" i="2"/>
  <c r="T99" i="2"/>
  <c r="T98" i="2"/>
  <c r="T97" i="2"/>
  <c r="T96" i="2"/>
  <c r="T95" i="2"/>
  <c r="T94" i="2"/>
  <c r="T93" i="2"/>
  <c r="T92" i="2"/>
  <c r="T91" i="2"/>
  <c r="T90" i="2"/>
  <c r="T89" i="2"/>
  <c r="T88" i="2"/>
  <c r="T87" i="2"/>
  <c r="T86" i="2"/>
  <c r="T85" i="2"/>
  <c r="T84" i="2"/>
  <c r="T83" i="2"/>
  <c r="T82" i="2"/>
  <c r="T81" i="2"/>
  <c r="T80" i="2"/>
  <c r="T79" i="2"/>
  <c r="T78" i="2"/>
  <c r="T77" i="2"/>
  <c r="T76" i="2"/>
  <c r="T75" i="2"/>
  <c r="T74" i="2"/>
  <c r="T73" i="2"/>
  <c r="T72" i="2"/>
  <c r="T71" i="2"/>
  <c r="T70" i="2"/>
  <c r="T69" i="2"/>
  <c r="T68" i="2"/>
  <c r="T67"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T10" i="2"/>
  <c r="T9" i="2"/>
  <c r="T8" i="2"/>
  <c r="T7" i="2"/>
  <c r="T6" i="2"/>
  <c r="T5" i="2"/>
  <c r="T4" i="2"/>
  <c r="T3" i="2"/>
  <c r="T2" i="2"/>
  <c r="O7" i="2"/>
  <c r="O6" i="2"/>
  <c r="O5" i="2"/>
  <c r="O4" i="2"/>
  <c r="O3" i="2"/>
  <c r="O2" i="2"/>
  <c r="M4" i="2"/>
  <c r="K4" i="2"/>
  <c r="J4" i="2"/>
  <c r="E523" i="1"/>
  <c r="D523" i="1"/>
  <c r="P12" i="4" l="1"/>
  <c r="J12" i="4"/>
  <c r="M12" i="4"/>
  <c r="J17" i="4"/>
  <c r="M20" i="4"/>
  <c r="J20" i="4"/>
  <c r="P20" i="4"/>
  <c r="M9" i="4"/>
  <c r="M17" i="4"/>
  <c r="L3" i="2"/>
  <c r="L2" i="2"/>
  <c r="P10" i="1" l="1"/>
  <c r="P18" i="1"/>
  <c r="P26" i="1"/>
  <c r="P34" i="1"/>
  <c r="P42" i="1"/>
  <c r="P50" i="1"/>
  <c r="P58" i="1"/>
  <c r="P66" i="1"/>
  <c r="P74" i="1"/>
  <c r="P82" i="1"/>
  <c r="P90" i="1"/>
  <c r="P98" i="1"/>
  <c r="P106" i="1"/>
  <c r="P114" i="1"/>
  <c r="P122" i="1"/>
  <c r="P130" i="1"/>
  <c r="P138" i="1"/>
  <c r="P146" i="1"/>
  <c r="P154" i="1"/>
  <c r="P162" i="1"/>
  <c r="P170" i="1"/>
  <c r="P178" i="1"/>
  <c r="P186" i="1"/>
  <c r="P194" i="1"/>
  <c r="P202" i="1"/>
  <c r="P210" i="1"/>
  <c r="P218" i="1"/>
  <c r="P226" i="1"/>
  <c r="P234" i="1"/>
  <c r="P242" i="1"/>
  <c r="P250" i="1"/>
  <c r="P258" i="1"/>
  <c r="P266" i="1"/>
  <c r="P274" i="1"/>
  <c r="P282" i="1"/>
  <c r="P290" i="1"/>
  <c r="P298" i="1"/>
  <c r="P306" i="1"/>
  <c r="P314" i="1"/>
  <c r="P322" i="1"/>
  <c r="P330" i="1"/>
  <c r="P338" i="1"/>
  <c r="P346" i="1"/>
  <c r="P354" i="1"/>
  <c r="P362" i="1"/>
  <c r="P370" i="1"/>
  <c r="P378" i="1"/>
  <c r="P386" i="1"/>
  <c r="P394" i="1"/>
  <c r="P402" i="1"/>
  <c r="P410" i="1"/>
  <c r="P418" i="1"/>
  <c r="P426" i="1"/>
  <c r="P434" i="1"/>
  <c r="P442" i="1"/>
  <c r="P450" i="1"/>
  <c r="P458" i="1"/>
  <c r="P466" i="1"/>
  <c r="P474" i="1"/>
  <c r="P482" i="1"/>
  <c r="P490" i="1"/>
  <c r="P498" i="1"/>
  <c r="P506" i="1"/>
  <c r="P514" i="1"/>
  <c r="P522" i="1"/>
  <c r="N3" i="1"/>
  <c r="P3" i="1" s="1"/>
  <c r="N4" i="1"/>
  <c r="P4" i="1" s="1"/>
  <c r="N5" i="1"/>
  <c r="P5" i="1" s="1"/>
  <c r="N6" i="1"/>
  <c r="P6" i="1" s="1"/>
  <c r="N7" i="1"/>
  <c r="P7" i="1" s="1"/>
  <c r="N8" i="1"/>
  <c r="P8" i="1" s="1"/>
  <c r="N9" i="1"/>
  <c r="P9" i="1" s="1"/>
  <c r="N10" i="1"/>
  <c r="N11" i="1"/>
  <c r="P11" i="1" s="1"/>
  <c r="N12" i="1"/>
  <c r="P12" i="1" s="1"/>
  <c r="N13" i="1"/>
  <c r="P13" i="1" s="1"/>
  <c r="N14" i="1"/>
  <c r="P14" i="1" s="1"/>
  <c r="N15" i="1"/>
  <c r="P15" i="1" s="1"/>
  <c r="N16" i="1"/>
  <c r="P16" i="1" s="1"/>
  <c r="N17" i="1"/>
  <c r="P17" i="1" s="1"/>
  <c r="N18" i="1"/>
  <c r="N19" i="1"/>
  <c r="P19" i="1" s="1"/>
  <c r="N20" i="1"/>
  <c r="P20" i="1" s="1"/>
  <c r="N21" i="1"/>
  <c r="P21" i="1" s="1"/>
  <c r="N22" i="1"/>
  <c r="P22" i="1" s="1"/>
  <c r="N23" i="1"/>
  <c r="P23" i="1" s="1"/>
  <c r="N24" i="1"/>
  <c r="P24" i="1" s="1"/>
  <c r="N25" i="1"/>
  <c r="P25" i="1" s="1"/>
  <c r="N26" i="1"/>
  <c r="N27" i="1"/>
  <c r="P27" i="1" s="1"/>
  <c r="N28" i="1"/>
  <c r="P28" i="1" s="1"/>
  <c r="N29" i="1"/>
  <c r="P29" i="1" s="1"/>
  <c r="N30" i="1"/>
  <c r="P30" i="1" s="1"/>
  <c r="N31" i="1"/>
  <c r="P31" i="1" s="1"/>
  <c r="N32" i="1"/>
  <c r="P32" i="1" s="1"/>
  <c r="N33" i="1"/>
  <c r="P33" i="1" s="1"/>
  <c r="N34" i="1"/>
  <c r="N35" i="1"/>
  <c r="P35" i="1" s="1"/>
  <c r="N36" i="1"/>
  <c r="P36" i="1" s="1"/>
  <c r="N37" i="1"/>
  <c r="P37" i="1" s="1"/>
  <c r="N38" i="1"/>
  <c r="P38" i="1" s="1"/>
  <c r="N39" i="1"/>
  <c r="P39" i="1" s="1"/>
  <c r="N40" i="1"/>
  <c r="P40" i="1" s="1"/>
  <c r="N41" i="1"/>
  <c r="P41" i="1" s="1"/>
  <c r="N42" i="1"/>
  <c r="N43" i="1"/>
  <c r="P43" i="1" s="1"/>
  <c r="N44" i="1"/>
  <c r="P44" i="1" s="1"/>
  <c r="N45" i="1"/>
  <c r="P45" i="1" s="1"/>
  <c r="N46" i="1"/>
  <c r="P46" i="1" s="1"/>
  <c r="N47" i="1"/>
  <c r="P47" i="1" s="1"/>
  <c r="N48" i="1"/>
  <c r="P48" i="1" s="1"/>
  <c r="N49" i="1"/>
  <c r="P49" i="1" s="1"/>
  <c r="N50" i="1"/>
  <c r="N51" i="1"/>
  <c r="P51" i="1" s="1"/>
  <c r="N52" i="1"/>
  <c r="P52" i="1" s="1"/>
  <c r="N53" i="1"/>
  <c r="P53" i="1" s="1"/>
  <c r="N54" i="1"/>
  <c r="P54" i="1" s="1"/>
  <c r="N55" i="1"/>
  <c r="P55" i="1" s="1"/>
  <c r="N56" i="1"/>
  <c r="P56" i="1" s="1"/>
  <c r="N57" i="1"/>
  <c r="P57" i="1" s="1"/>
  <c r="N58" i="1"/>
  <c r="N59" i="1"/>
  <c r="P59" i="1" s="1"/>
  <c r="N60" i="1"/>
  <c r="P60" i="1" s="1"/>
  <c r="N61" i="1"/>
  <c r="P61" i="1" s="1"/>
  <c r="N62" i="1"/>
  <c r="P62" i="1" s="1"/>
  <c r="N63" i="1"/>
  <c r="P63" i="1" s="1"/>
  <c r="N64" i="1"/>
  <c r="P64" i="1" s="1"/>
  <c r="N65" i="1"/>
  <c r="P65" i="1" s="1"/>
  <c r="N66" i="1"/>
  <c r="N67" i="1"/>
  <c r="P67" i="1" s="1"/>
  <c r="N68" i="1"/>
  <c r="P68" i="1" s="1"/>
  <c r="N69" i="1"/>
  <c r="P69" i="1" s="1"/>
  <c r="N70" i="1"/>
  <c r="P70" i="1" s="1"/>
  <c r="N71" i="1"/>
  <c r="P71" i="1" s="1"/>
  <c r="N72" i="1"/>
  <c r="P72" i="1" s="1"/>
  <c r="N73" i="1"/>
  <c r="P73" i="1" s="1"/>
  <c r="N74" i="1"/>
  <c r="N75" i="1"/>
  <c r="P75" i="1" s="1"/>
  <c r="N76" i="1"/>
  <c r="P76" i="1" s="1"/>
  <c r="N77" i="1"/>
  <c r="P77" i="1" s="1"/>
  <c r="N78" i="1"/>
  <c r="P78" i="1" s="1"/>
  <c r="N79" i="1"/>
  <c r="P79" i="1" s="1"/>
  <c r="N80" i="1"/>
  <c r="P80" i="1" s="1"/>
  <c r="N81" i="1"/>
  <c r="P81" i="1" s="1"/>
  <c r="N82" i="1"/>
  <c r="N83" i="1"/>
  <c r="P83" i="1" s="1"/>
  <c r="N84" i="1"/>
  <c r="P84" i="1" s="1"/>
  <c r="N85" i="1"/>
  <c r="P85" i="1" s="1"/>
  <c r="N86" i="1"/>
  <c r="P86" i="1" s="1"/>
  <c r="N87" i="1"/>
  <c r="P87" i="1" s="1"/>
  <c r="N88" i="1"/>
  <c r="P88" i="1" s="1"/>
  <c r="N89" i="1"/>
  <c r="P89" i="1" s="1"/>
  <c r="N90" i="1"/>
  <c r="N91" i="1"/>
  <c r="P91" i="1" s="1"/>
  <c r="N92" i="1"/>
  <c r="P92" i="1" s="1"/>
  <c r="N93" i="1"/>
  <c r="P93" i="1" s="1"/>
  <c r="N94" i="1"/>
  <c r="P94" i="1" s="1"/>
  <c r="N95" i="1"/>
  <c r="P95" i="1" s="1"/>
  <c r="N96" i="1"/>
  <c r="P96" i="1" s="1"/>
  <c r="N97" i="1"/>
  <c r="P97" i="1" s="1"/>
  <c r="N98" i="1"/>
  <c r="N99" i="1"/>
  <c r="P99" i="1" s="1"/>
  <c r="N100" i="1"/>
  <c r="P100" i="1" s="1"/>
  <c r="N101" i="1"/>
  <c r="P101" i="1" s="1"/>
  <c r="N102" i="1"/>
  <c r="P102" i="1" s="1"/>
  <c r="N103" i="1"/>
  <c r="P103" i="1" s="1"/>
  <c r="N104" i="1"/>
  <c r="P104" i="1" s="1"/>
  <c r="N105" i="1"/>
  <c r="P105" i="1" s="1"/>
  <c r="N106" i="1"/>
  <c r="N107" i="1"/>
  <c r="P107" i="1" s="1"/>
  <c r="N108" i="1"/>
  <c r="P108" i="1" s="1"/>
  <c r="N109" i="1"/>
  <c r="P109" i="1" s="1"/>
  <c r="N110" i="1"/>
  <c r="P110" i="1" s="1"/>
  <c r="N111" i="1"/>
  <c r="P111" i="1" s="1"/>
  <c r="N112" i="1"/>
  <c r="P112" i="1" s="1"/>
  <c r="N113" i="1"/>
  <c r="P113" i="1" s="1"/>
  <c r="N114" i="1"/>
  <c r="N115" i="1"/>
  <c r="P115" i="1" s="1"/>
  <c r="N116" i="1"/>
  <c r="P116" i="1" s="1"/>
  <c r="N117" i="1"/>
  <c r="P117" i="1" s="1"/>
  <c r="N118" i="1"/>
  <c r="P118" i="1" s="1"/>
  <c r="N119" i="1"/>
  <c r="P119" i="1" s="1"/>
  <c r="N120" i="1"/>
  <c r="P120" i="1" s="1"/>
  <c r="N121" i="1"/>
  <c r="P121" i="1" s="1"/>
  <c r="N122" i="1"/>
  <c r="N123" i="1"/>
  <c r="P123" i="1" s="1"/>
  <c r="N124" i="1"/>
  <c r="P124" i="1" s="1"/>
  <c r="N125" i="1"/>
  <c r="P125" i="1" s="1"/>
  <c r="N126" i="1"/>
  <c r="P126" i="1" s="1"/>
  <c r="N127" i="1"/>
  <c r="P127" i="1" s="1"/>
  <c r="N128" i="1"/>
  <c r="P128" i="1" s="1"/>
  <c r="N129" i="1"/>
  <c r="P129" i="1" s="1"/>
  <c r="N130" i="1"/>
  <c r="N131" i="1"/>
  <c r="P131" i="1" s="1"/>
  <c r="N132" i="1"/>
  <c r="P132" i="1" s="1"/>
  <c r="N133" i="1"/>
  <c r="P133" i="1" s="1"/>
  <c r="N134" i="1"/>
  <c r="P134" i="1" s="1"/>
  <c r="N135" i="1"/>
  <c r="P135" i="1" s="1"/>
  <c r="N136" i="1"/>
  <c r="P136" i="1" s="1"/>
  <c r="N137" i="1"/>
  <c r="P137" i="1" s="1"/>
  <c r="N138" i="1"/>
  <c r="N139" i="1"/>
  <c r="P139" i="1" s="1"/>
  <c r="N140" i="1"/>
  <c r="P140" i="1" s="1"/>
  <c r="N141" i="1"/>
  <c r="P141" i="1" s="1"/>
  <c r="N142" i="1"/>
  <c r="P142" i="1" s="1"/>
  <c r="N143" i="1"/>
  <c r="P143" i="1" s="1"/>
  <c r="N144" i="1"/>
  <c r="P144" i="1" s="1"/>
  <c r="N145" i="1"/>
  <c r="P145" i="1" s="1"/>
  <c r="N146" i="1"/>
  <c r="N147" i="1"/>
  <c r="P147" i="1" s="1"/>
  <c r="N148" i="1"/>
  <c r="P148" i="1" s="1"/>
  <c r="N149" i="1"/>
  <c r="P149" i="1" s="1"/>
  <c r="N150" i="1"/>
  <c r="P150" i="1" s="1"/>
  <c r="N151" i="1"/>
  <c r="P151" i="1" s="1"/>
  <c r="N152" i="1"/>
  <c r="P152" i="1" s="1"/>
  <c r="N153" i="1"/>
  <c r="P153" i="1" s="1"/>
  <c r="N154" i="1"/>
  <c r="N155" i="1"/>
  <c r="P155" i="1" s="1"/>
  <c r="N156" i="1"/>
  <c r="P156" i="1" s="1"/>
  <c r="N157" i="1"/>
  <c r="P157" i="1" s="1"/>
  <c r="N158" i="1"/>
  <c r="P158" i="1" s="1"/>
  <c r="N159" i="1"/>
  <c r="P159" i="1" s="1"/>
  <c r="N160" i="1"/>
  <c r="P160" i="1" s="1"/>
  <c r="N161" i="1"/>
  <c r="P161" i="1" s="1"/>
  <c r="N162" i="1"/>
  <c r="N163" i="1"/>
  <c r="P163" i="1" s="1"/>
  <c r="N164" i="1"/>
  <c r="P164" i="1" s="1"/>
  <c r="N165" i="1"/>
  <c r="P165" i="1" s="1"/>
  <c r="N166" i="1"/>
  <c r="P166" i="1" s="1"/>
  <c r="N167" i="1"/>
  <c r="P167" i="1" s="1"/>
  <c r="N168" i="1"/>
  <c r="P168" i="1" s="1"/>
  <c r="N169" i="1"/>
  <c r="P169" i="1" s="1"/>
  <c r="N170" i="1"/>
  <c r="N171" i="1"/>
  <c r="P171" i="1" s="1"/>
  <c r="N172" i="1"/>
  <c r="P172" i="1" s="1"/>
  <c r="N173" i="1"/>
  <c r="P173" i="1" s="1"/>
  <c r="N174" i="1"/>
  <c r="P174" i="1" s="1"/>
  <c r="N175" i="1"/>
  <c r="P175" i="1" s="1"/>
  <c r="N176" i="1"/>
  <c r="P176" i="1" s="1"/>
  <c r="N177" i="1"/>
  <c r="P177" i="1" s="1"/>
  <c r="N178" i="1"/>
  <c r="N179" i="1"/>
  <c r="P179" i="1" s="1"/>
  <c r="N180" i="1"/>
  <c r="P180" i="1" s="1"/>
  <c r="N181" i="1"/>
  <c r="P181" i="1" s="1"/>
  <c r="N182" i="1"/>
  <c r="P182" i="1" s="1"/>
  <c r="N183" i="1"/>
  <c r="P183" i="1" s="1"/>
  <c r="N184" i="1"/>
  <c r="P184" i="1" s="1"/>
  <c r="N185" i="1"/>
  <c r="P185" i="1" s="1"/>
  <c r="N186" i="1"/>
  <c r="N187" i="1"/>
  <c r="P187" i="1" s="1"/>
  <c r="N188" i="1"/>
  <c r="P188" i="1" s="1"/>
  <c r="N189" i="1"/>
  <c r="P189" i="1" s="1"/>
  <c r="N190" i="1"/>
  <c r="P190" i="1" s="1"/>
  <c r="N191" i="1"/>
  <c r="P191" i="1" s="1"/>
  <c r="N192" i="1"/>
  <c r="P192" i="1" s="1"/>
  <c r="N193" i="1"/>
  <c r="P193" i="1" s="1"/>
  <c r="N194" i="1"/>
  <c r="N195" i="1"/>
  <c r="P195" i="1" s="1"/>
  <c r="N196" i="1"/>
  <c r="P196" i="1" s="1"/>
  <c r="N197" i="1"/>
  <c r="P197" i="1" s="1"/>
  <c r="N198" i="1"/>
  <c r="P198" i="1" s="1"/>
  <c r="N199" i="1"/>
  <c r="P199" i="1" s="1"/>
  <c r="N200" i="1"/>
  <c r="P200" i="1" s="1"/>
  <c r="N201" i="1"/>
  <c r="P201" i="1" s="1"/>
  <c r="N202" i="1"/>
  <c r="N203" i="1"/>
  <c r="P203" i="1" s="1"/>
  <c r="N204" i="1"/>
  <c r="P204" i="1" s="1"/>
  <c r="N205" i="1"/>
  <c r="P205" i="1" s="1"/>
  <c r="N206" i="1"/>
  <c r="P206" i="1" s="1"/>
  <c r="N207" i="1"/>
  <c r="P207" i="1" s="1"/>
  <c r="N208" i="1"/>
  <c r="P208" i="1" s="1"/>
  <c r="N209" i="1"/>
  <c r="P209" i="1" s="1"/>
  <c r="N210" i="1"/>
  <c r="N211" i="1"/>
  <c r="P211" i="1" s="1"/>
  <c r="N212" i="1"/>
  <c r="P212" i="1" s="1"/>
  <c r="N213" i="1"/>
  <c r="P213" i="1" s="1"/>
  <c r="N214" i="1"/>
  <c r="P214" i="1" s="1"/>
  <c r="N215" i="1"/>
  <c r="P215" i="1" s="1"/>
  <c r="N216" i="1"/>
  <c r="P216" i="1" s="1"/>
  <c r="N217" i="1"/>
  <c r="P217" i="1" s="1"/>
  <c r="N218" i="1"/>
  <c r="N219" i="1"/>
  <c r="P219" i="1" s="1"/>
  <c r="N220" i="1"/>
  <c r="P220" i="1" s="1"/>
  <c r="N221" i="1"/>
  <c r="P221" i="1" s="1"/>
  <c r="N222" i="1"/>
  <c r="P222" i="1" s="1"/>
  <c r="N223" i="1"/>
  <c r="P223" i="1" s="1"/>
  <c r="N224" i="1"/>
  <c r="P224" i="1" s="1"/>
  <c r="N225" i="1"/>
  <c r="P225" i="1" s="1"/>
  <c r="N226" i="1"/>
  <c r="N227" i="1"/>
  <c r="P227" i="1" s="1"/>
  <c r="N228" i="1"/>
  <c r="P228" i="1" s="1"/>
  <c r="N229" i="1"/>
  <c r="P229" i="1" s="1"/>
  <c r="N230" i="1"/>
  <c r="P230" i="1" s="1"/>
  <c r="N231" i="1"/>
  <c r="P231" i="1" s="1"/>
  <c r="N232" i="1"/>
  <c r="P232" i="1" s="1"/>
  <c r="N233" i="1"/>
  <c r="P233" i="1" s="1"/>
  <c r="N234" i="1"/>
  <c r="N235" i="1"/>
  <c r="P235" i="1" s="1"/>
  <c r="N236" i="1"/>
  <c r="P236" i="1" s="1"/>
  <c r="N237" i="1"/>
  <c r="P237" i="1" s="1"/>
  <c r="N238" i="1"/>
  <c r="P238" i="1" s="1"/>
  <c r="N239" i="1"/>
  <c r="P239" i="1" s="1"/>
  <c r="N240" i="1"/>
  <c r="P240" i="1" s="1"/>
  <c r="N241" i="1"/>
  <c r="P241" i="1" s="1"/>
  <c r="N242" i="1"/>
  <c r="N243" i="1"/>
  <c r="P243" i="1" s="1"/>
  <c r="N244" i="1"/>
  <c r="P244" i="1" s="1"/>
  <c r="N245" i="1"/>
  <c r="P245" i="1" s="1"/>
  <c r="N246" i="1"/>
  <c r="P246" i="1" s="1"/>
  <c r="N247" i="1"/>
  <c r="P247" i="1" s="1"/>
  <c r="N248" i="1"/>
  <c r="P248" i="1" s="1"/>
  <c r="N249" i="1"/>
  <c r="P249" i="1" s="1"/>
  <c r="N250" i="1"/>
  <c r="N251" i="1"/>
  <c r="P251" i="1" s="1"/>
  <c r="N252" i="1"/>
  <c r="P252" i="1" s="1"/>
  <c r="N253" i="1"/>
  <c r="P253" i="1" s="1"/>
  <c r="N254" i="1"/>
  <c r="P254" i="1" s="1"/>
  <c r="N255" i="1"/>
  <c r="P255" i="1" s="1"/>
  <c r="N256" i="1"/>
  <c r="P256" i="1" s="1"/>
  <c r="N257" i="1"/>
  <c r="P257" i="1" s="1"/>
  <c r="N258" i="1"/>
  <c r="N259" i="1"/>
  <c r="P259" i="1" s="1"/>
  <c r="N260" i="1"/>
  <c r="P260" i="1" s="1"/>
  <c r="N261" i="1"/>
  <c r="P261" i="1" s="1"/>
  <c r="N262" i="1"/>
  <c r="P262" i="1" s="1"/>
  <c r="N263" i="1"/>
  <c r="P263" i="1" s="1"/>
  <c r="N264" i="1"/>
  <c r="P264" i="1" s="1"/>
  <c r="N265" i="1"/>
  <c r="P265" i="1" s="1"/>
  <c r="N266" i="1"/>
  <c r="N267" i="1"/>
  <c r="P267" i="1" s="1"/>
  <c r="N268" i="1"/>
  <c r="P268" i="1" s="1"/>
  <c r="N269" i="1"/>
  <c r="P269" i="1" s="1"/>
  <c r="N270" i="1"/>
  <c r="P270" i="1" s="1"/>
  <c r="N271" i="1"/>
  <c r="P271" i="1" s="1"/>
  <c r="N272" i="1"/>
  <c r="P272" i="1" s="1"/>
  <c r="N273" i="1"/>
  <c r="P273" i="1" s="1"/>
  <c r="N274" i="1"/>
  <c r="N275" i="1"/>
  <c r="P275" i="1" s="1"/>
  <c r="N276" i="1"/>
  <c r="P276" i="1" s="1"/>
  <c r="N277" i="1"/>
  <c r="P277" i="1" s="1"/>
  <c r="N278" i="1"/>
  <c r="P278" i="1" s="1"/>
  <c r="N279" i="1"/>
  <c r="P279" i="1" s="1"/>
  <c r="N280" i="1"/>
  <c r="P280" i="1" s="1"/>
  <c r="N281" i="1"/>
  <c r="P281" i="1" s="1"/>
  <c r="N282" i="1"/>
  <c r="N283" i="1"/>
  <c r="P283" i="1" s="1"/>
  <c r="N284" i="1"/>
  <c r="P284" i="1" s="1"/>
  <c r="N285" i="1"/>
  <c r="P285" i="1" s="1"/>
  <c r="N286" i="1"/>
  <c r="P286" i="1" s="1"/>
  <c r="N287" i="1"/>
  <c r="P287" i="1" s="1"/>
  <c r="N288" i="1"/>
  <c r="P288" i="1" s="1"/>
  <c r="N289" i="1"/>
  <c r="P289" i="1" s="1"/>
  <c r="N290" i="1"/>
  <c r="N291" i="1"/>
  <c r="P291" i="1" s="1"/>
  <c r="N292" i="1"/>
  <c r="P292" i="1" s="1"/>
  <c r="N293" i="1"/>
  <c r="P293" i="1" s="1"/>
  <c r="N294" i="1"/>
  <c r="P294" i="1" s="1"/>
  <c r="N295" i="1"/>
  <c r="P295" i="1" s="1"/>
  <c r="N296" i="1"/>
  <c r="P296" i="1" s="1"/>
  <c r="N297" i="1"/>
  <c r="P297" i="1" s="1"/>
  <c r="N298" i="1"/>
  <c r="N299" i="1"/>
  <c r="P299" i="1" s="1"/>
  <c r="N300" i="1"/>
  <c r="P300" i="1" s="1"/>
  <c r="N301" i="1"/>
  <c r="P301" i="1" s="1"/>
  <c r="N302" i="1"/>
  <c r="P302" i="1" s="1"/>
  <c r="N303" i="1"/>
  <c r="P303" i="1" s="1"/>
  <c r="N304" i="1"/>
  <c r="P304" i="1" s="1"/>
  <c r="N305" i="1"/>
  <c r="P305" i="1" s="1"/>
  <c r="N306" i="1"/>
  <c r="N307" i="1"/>
  <c r="P307" i="1" s="1"/>
  <c r="N308" i="1"/>
  <c r="P308" i="1" s="1"/>
  <c r="N309" i="1"/>
  <c r="P309" i="1" s="1"/>
  <c r="N310" i="1"/>
  <c r="P310" i="1" s="1"/>
  <c r="N311" i="1"/>
  <c r="P311" i="1" s="1"/>
  <c r="N312" i="1"/>
  <c r="P312" i="1" s="1"/>
  <c r="N313" i="1"/>
  <c r="P313" i="1" s="1"/>
  <c r="N314" i="1"/>
  <c r="N315" i="1"/>
  <c r="P315" i="1" s="1"/>
  <c r="N316" i="1"/>
  <c r="P316" i="1" s="1"/>
  <c r="N317" i="1"/>
  <c r="P317" i="1" s="1"/>
  <c r="N318" i="1"/>
  <c r="P318" i="1" s="1"/>
  <c r="N319" i="1"/>
  <c r="P319" i="1" s="1"/>
  <c r="N320" i="1"/>
  <c r="P320" i="1" s="1"/>
  <c r="N321" i="1"/>
  <c r="P321" i="1" s="1"/>
  <c r="N322" i="1"/>
  <c r="N323" i="1"/>
  <c r="P323" i="1" s="1"/>
  <c r="N324" i="1"/>
  <c r="P324" i="1" s="1"/>
  <c r="N325" i="1"/>
  <c r="P325" i="1" s="1"/>
  <c r="N326" i="1"/>
  <c r="P326" i="1" s="1"/>
  <c r="N327" i="1"/>
  <c r="P327" i="1" s="1"/>
  <c r="N328" i="1"/>
  <c r="P328" i="1" s="1"/>
  <c r="N329" i="1"/>
  <c r="P329" i="1" s="1"/>
  <c r="N330" i="1"/>
  <c r="N331" i="1"/>
  <c r="P331" i="1" s="1"/>
  <c r="N332" i="1"/>
  <c r="P332" i="1" s="1"/>
  <c r="N333" i="1"/>
  <c r="P333" i="1" s="1"/>
  <c r="N334" i="1"/>
  <c r="P334" i="1" s="1"/>
  <c r="N335" i="1"/>
  <c r="P335" i="1" s="1"/>
  <c r="N336" i="1"/>
  <c r="P336" i="1" s="1"/>
  <c r="N337" i="1"/>
  <c r="P337" i="1" s="1"/>
  <c r="N338" i="1"/>
  <c r="N339" i="1"/>
  <c r="P339" i="1" s="1"/>
  <c r="N340" i="1"/>
  <c r="P340" i="1" s="1"/>
  <c r="N341" i="1"/>
  <c r="P341" i="1" s="1"/>
  <c r="N342" i="1"/>
  <c r="P342" i="1" s="1"/>
  <c r="N343" i="1"/>
  <c r="P343" i="1" s="1"/>
  <c r="N344" i="1"/>
  <c r="P344" i="1" s="1"/>
  <c r="N345" i="1"/>
  <c r="P345" i="1" s="1"/>
  <c r="N346" i="1"/>
  <c r="N347" i="1"/>
  <c r="P347" i="1" s="1"/>
  <c r="N348" i="1"/>
  <c r="P348" i="1" s="1"/>
  <c r="N349" i="1"/>
  <c r="P349" i="1" s="1"/>
  <c r="N350" i="1"/>
  <c r="P350" i="1" s="1"/>
  <c r="N351" i="1"/>
  <c r="P351" i="1" s="1"/>
  <c r="N352" i="1"/>
  <c r="P352" i="1" s="1"/>
  <c r="N353" i="1"/>
  <c r="P353" i="1" s="1"/>
  <c r="N354" i="1"/>
  <c r="N355" i="1"/>
  <c r="P355" i="1" s="1"/>
  <c r="N356" i="1"/>
  <c r="P356" i="1" s="1"/>
  <c r="N357" i="1"/>
  <c r="P357" i="1" s="1"/>
  <c r="N358" i="1"/>
  <c r="P358" i="1" s="1"/>
  <c r="N359" i="1"/>
  <c r="P359" i="1" s="1"/>
  <c r="N360" i="1"/>
  <c r="P360" i="1" s="1"/>
  <c r="N361" i="1"/>
  <c r="P361" i="1" s="1"/>
  <c r="N362" i="1"/>
  <c r="N363" i="1"/>
  <c r="P363" i="1" s="1"/>
  <c r="N364" i="1"/>
  <c r="P364" i="1" s="1"/>
  <c r="N365" i="1"/>
  <c r="P365" i="1" s="1"/>
  <c r="N366" i="1"/>
  <c r="P366" i="1" s="1"/>
  <c r="N367" i="1"/>
  <c r="P367" i="1" s="1"/>
  <c r="N368" i="1"/>
  <c r="P368" i="1" s="1"/>
  <c r="N369" i="1"/>
  <c r="P369" i="1" s="1"/>
  <c r="N370" i="1"/>
  <c r="N371" i="1"/>
  <c r="P371" i="1" s="1"/>
  <c r="N372" i="1"/>
  <c r="P372" i="1" s="1"/>
  <c r="N373" i="1"/>
  <c r="P373" i="1" s="1"/>
  <c r="N374" i="1"/>
  <c r="P374" i="1" s="1"/>
  <c r="N375" i="1"/>
  <c r="P375" i="1" s="1"/>
  <c r="N376" i="1"/>
  <c r="P376" i="1" s="1"/>
  <c r="N377" i="1"/>
  <c r="P377" i="1" s="1"/>
  <c r="N378" i="1"/>
  <c r="N379" i="1"/>
  <c r="P379" i="1" s="1"/>
  <c r="N380" i="1"/>
  <c r="P380" i="1" s="1"/>
  <c r="N381" i="1"/>
  <c r="P381" i="1" s="1"/>
  <c r="N382" i="1"/>
  <c r="P382" i="1" s="1"/>
  <c r="N383" i="1"/>
  <c r="P383" i="1" s="1"/>
  <c r="N384" i="1"/>
  <c r="P384" i="1" s="1"/>
  <c r="N385" i="1"/>
  <c r="P385" i="1" s="1"/>
  <c r="N386" i="1"/>
  <c r="N387" i="1"/>
  <c r="P387" i="1" s="1"/>
  <c r="N388" i="1"/>
  <c r="P388" i="1" s="1"/>
  <c r="N389" i="1"/>
  <c r="P389" i="1" s="1"/>
  <c r="N390" i="1"/>
  <c r="P390" i="1" s="1"/>
  <c r="N391" i="1"/>
  <c r="P391" i="1" s="1"/>
  <c r="N392" i="1"/>
  <c r="P392" i="1" s="1"/>
  <c r="N393" i="1"/>
  <c r="P393" i="1" s="1"/>
  <c r="N394" i="1"/>
  <c r="N395" i="1"/>
  <c r="P395" i="1" s="1"/>
  <c r="N396" i="1"/>
  <c r="P396" i="1" s="1"/>
  <c r="N397" i="1"/>
  <c r="P397" i="1" s="1"/>
  <c r="N398" i="1"/>
  <c r="P398" i="1" s="1"/>
  <c r="N399" i="1"/>
  <c r="P399" i="1" s="1"/>
  <c r="N400" i="1"/>
  <c r="P400" i="1" s="1"/>
  <c r="N401" i="1"/>
  <c r="P401" i="1" s="1"/>
  <c r="N402" i="1"/>
  <c r="N403" i="1"/>
  <c r="P403" i="1" s="1"/>
  <c r="N404" i="1"/>
  <c r="P404" i="1" s="1"/>
  <c r="N405" i="1"/>
  <c r="P405" i="1" s="1"/>
  <c r="N406" i="1"/>
  <c r="P406" i="1" s="1"/>
  <c r="N407" i="1"/>
  <c r="P407" i="1" s="1"/>
  <c r="N408" i="1"/>
  <c r="P408" i="1" s="1"/>
  <c r="N409" i="1"/>
  <c r="P409" i="1" s="1"/>
  <c r="N410" i="1"/>
  <c r="N411" i="1"/>
  <c r="P411" i="1" s="1"/>
  <c r="N412" i="1"/>
  <c r="P412" i="1" s="1"/>
  <c r="N413" i="1"/>
  <c r="P413" i="1" s="1"/>
  <c r="N414" i="1"/>
  <c r="P414" i="1" s="1"/>
  <c r="N415" i="1"/>
  <c r="P415" i="1" s="1"/>
  <c r="N416" i="1"/>
  <c r="P416" i="1" s="1"/>
  <c r="N417" i="1"/>
  <c r="P417" i="1" s="1"/>
  <c r="N418" i="1"/>
  <c r="N419" i="1"/>
  <c r="P419" i="1" s="1"/>
  <c r="N420" i="1"/>
  <c r="P420" i="1" s="1"/>
  <c r="N421" i="1"/>
  <c r="P421" i="1" s="1"/>
  <c r="N422" i="1"/>
  <c r="P422" i="1" s="1"/>
  <c r="N423" i="1"/>
  <c r="P423" i="1" s="1"/>
  <c r="N424" i="1"/>
  <c r="P424" i="1" s="1"/>
  <c r="N425" i="1"/>
  <c r="P425" i="1" s="1"/>
  <c r="N426" i="1"/>
  <c r="N427" i="1"/>
  <c r="P427" i="1" s="1"/>
  <c r="N428" i="1"/>
  <c r="P428" i="1" s="1"/>
  <c r="N429" i="1"/>
  <c r="P429" i="1" s="1"/>
  <c r="N430" i="1"/>
  <c r="P430" i="1" s="1"/>
  <c r="N431" i="1"/>
  <c r="P431" i="1" s="1"/>
  <c r="N432" i="1"/>
  <c r="P432" i="1" s="1"/>
  <c r="N433" i="1"/>
  <c r="P433" i="1" s="1"/>
  <c r="N434" i="1"/>
  <c r="N435" i="1"/>
  <c r="P435" i="1" s="1"/>
  <c r="N436" i="1"/>
  <c r="P436" i="1" s="1"/>
  <c r="N437" i="1"/>
  <c r="P437" i="1" s="1"/>
  <c r="N438" i="1"/>
  <c r="P438" i="1" s="1"/>
  <c r="N439" i="1"/>
  <c r="P439" i="1" s="1"/>
  <c r="N440" i="1"/>
  <c r="P440" i="1" s="1"/>
  <c r="N441" i="1"/>
  <c r="P441" i="1" s="1"/>
  <c r="N442" i="1"/>
  <c r="N443" i="1"/>
  <c r="P443" i="1" s="1"/>
  <c r="N444" i="1"/>
  <c r="P444" i="1" s="1"/>
  <c r="N445" i="1"/>
  <c r="P445" i="1" s="1"/>
  <c r="N446" i="1"/>
  <c r="P446" i="1" s="1"/>
  <c r="N447" i="1"/>
  <c r="P447" i="1" s="1"/>
  <c r="N448" i="1"/>
  <c r="P448" i="1" s="1"/>
  <c r="N449" i="1"/>
  <c r="P449" i="1" s="1"/>
  <c r="N450" i="1"/>
  <c r="N451" i="1"/>
  <c r="P451" i="1" s="1"/>
  <c r="N452" i="1"/>
  <c r="P452" i="1" s="1"/>
  <c r="N453" i="1"/>
  <c r="P453" i="1" s="1"/>
  <c r="N454" i="1"/>
  <c r="P454" i="1" s="1"/>
  <c r="N455" i="1"/>
  <c r="P455" i="1" s="1"/>
  <c r="N456" i="1"/>
  <c r="P456" i="1" s="1"/>
  <c r="N457" i="1"/>
  <c r="P457" i="1" s="1"/>
  <c r="N458" i="1"/>
  <c r="N459" i="1"/>
  <c r="P459" i="1" s="1"/>
  <c r="N460" i="1"/>
  <c r="P460" i="1" s="1"/>
  <c r="N461" i="1"/>
  <c r="P461" i="1" s="1"/>
  <c r="N462" i="1"/>
  <c r="P462" i="1" s="1"/>
  <c r="N463" i="1"/>
  <c r="P463" i="1" s="1"/>
  <c r="N464" i="1"/>
  <c r="P464" i="1" s="1"/>
  <c r="N465" i="1"/>
  <c r="P465" i="1" s="1"/>
  <c r="N466" i="1"/>
  <c r="N467" i="1"/>
  <c r="P467" i="1" s="1"/>
  <c r="N468" i="1"/>
  <c r="P468" i="1" s="1"/>
  <c r="N469" i="1"/>
  <c r="P469" i="1" s="1"/>
  <c r="N470" i="1"/>
  <c r="P470" i="1" s="1"/>
  <c r="N471" i="1"/>
  <c r="P471" i="1" s="1"/>
  <c r="N472" i="1"/>
  <c r="P472" i="1" s="1"/>
  <c r="N473" i="1"/>
  <c r="P473" i="1" s="1"/>
  <c r="N474" i="1"/>
  <c r="N475" i="1"/>
  <c r="P475" i="1" s="1"/>
  <c r="N476" i="1"/>
  <c r="P476" i="1" s="1"/>
  <c r="N477" i="1"/>
  <c r="P477" i="1" s="1"/>
  <c r="N478" i="1"/>
  <c r="P478" i="1" s="1"/>
  <c r="N479" i="1"/>
  <c r="P479" i="1" s="1"/>
  <c r="N480" i="1"/>
  <c r="P480" i="1" s="1"/>
  <c r="N481" i="1"/>
  <c r="P481" i="1" s="1"/>
  <c r="N482" i="1"/>
  <c r="N483" i="1"/>
  <c r="P483" i="1" s="1"/>
  <c r="N484" i="1"/>
  <c r="P484" i="1" s="1"/>
  <c r="N485" i="1"/>
  <c r="P485" i="1" s="1"/>
  <c r="N486" i="1"/>
  <c r="P486" i="1" s="1"/>
  <c r="N487" i="1"/>
  <c r="P487" i="1" s="1"/>
  <c r="N488" i="1"/>
  <c r="P488" i="1" s="1"/>
  <c r="N489" i="1"/>
  <c r="P489" i="1" s="1"/>
  <c r="N490" i="1"/>
  <c r="N491" i="1"/>
  <c r="P491" i="1" s="1"/>
  <c r="N492" i="1"/>
  <c r="P492" i="1" s="1"/>
  <c r="N493" i="1"/>
  <c r="P493" i="1" s="1"/>
  <c r="N494" i="1"/>
  <c r="P494" i="1" s="1"/>
  <c r="N495" i="1"/>
  <c r="P495" i="1" s="1"/>
  <c r="N496" i="1"/>
  <c r="P496" i="1" s="1"/>
  <c r="N497" i="1"/>
  <c r="P497" i="1" s="1"/>
  <c r="N498" i="1"/>
  <c r="N499" i="1"/>
  <c r="P499" i="1" s="1"/>
  <c r="N500" i="1"/>
  <c r="P500" i="1" s="1"/>
  <c r="N501" i="1"/>
  <c r="P501" i="1" s="1"/>
  <c r="N502" i="1"/>
  <c r="P502" i="1" s="1"/>
  <c r="N503" i="1"/>
  <c r="P503" i="1" s="1"/>
  <c r="N504" i="1"/>
  <c r="P504" i="1" s="1"/>
  <c r="N505" i="1"/>
  <c r="P505" i="1" s="1"/>
  <c r="N506" i="1"/>
  <c r="N507" i="1"/>
  <c r="P507" i="1" s="1"/>
  <c r="N508" i="1"/>
  <c r="P508" i="1" s="1"/>
  <c r="N509" i="1"/>
  <c r="P509" i="1" s="1"/>
  <c r="N510" i="1"/>
  <c r="P510" i="1" s="1"/>
  <c r="N511" i="1"/>
  <c r="P511" i="1" s="1"/>
  <c r="N512" i="1"/>
  <c r="P512" i="1" s="1"/>
  <c r="N513" i="1"/>
  <c r="P513" i="1" s="1"/>
  <c r="N514" i="1"/>
  <c r="N515" i="1"/>
  <c r="P515" i="1" s="1"/>
  <c r="N516" i="1"/>
  <c r="P516" i="1" s="1"/>
  <c r="N517" i="1"/>
  <c r="P517" i="1" s="1"/>
  <c r="N518" i="1"/>
  <c r="P518" i="1" s="1"/>
  <c r="N519" i="1"/>
  <c r="P519" i="1" s="1"/>
  <c r="N520" i="1"/>
  <c r="P520" i="1" s="1"/>
  <c r="N521" i="1"/>
  <c r="P521" i="1" s="1"/>
  <c r="N522" i="1"/>
  <c r="N2" i="1"/>
  <c r="P2" i="1" s="1"/>
</calcChain>
</file>

<file path=xl/sharedStrings.xml><?xml version="1.0" encoding="utf-8"?>
<sst xmlns="http://schemas.openxmlformats.org/spreadsheetml/2006/main" count="6143" uniqueCount="3347">
  <si>
    <t>Numero de serie</t>
  </si>
  <si>
    <t>FORTUNE TOTALE 2011</t>
  </si>
  <si>
    <t>Destinataire de la fortune</t>
  </si>
  <si>
    <t>Nom1</t>
  </si>
  <si>
    <t>Prénom1</t>
  </si>
  <si>
    <t>Famille</t>
  </si>
  <si>
    <t>Société 1</t>
  </si>
  <si>
    <t>Secteur</t>
  </si>
  <si>
    <t>Secteur CE</t>
  </si>
  <si>
    <t>CP1</t>
  </si>
  <si>
    <t>Self Made Score</t>
  </si>
  <si>
    <t>Réponse</t>
  </si>
  <si>
    <t>Conteste</t>
  </si>
  <si>
    <t>NSPP</t>
  </si>
  <si>
    <t>COMMENTAIRE 2020</t>
  </si>
  <si>
    <t>Bernard Arnault et sa famille</t>
  </si>
  <si>
    <t>Arnault</t>
  </si>
  <si>
    <t>Bernard</t>
  </si>
  <si>
    <t>sa famille</t>
  </si>
  <si>
    <t>LVMH</t>
  </si>
  <si>
    <t>Luxe</t>
  </si>
  <si>
    <t>Luxe, distribution</t>
  </si>
  <si>
    <t>Famille Hermès</t>
  </si>
  <si>
    <t>Hermès</t>
  </si>
  <si>
    <t>HERMES INTERNATIONAL</t>
  </si>
  <si>
    <t>Françoise Bettencourt-Meyers et sa famille</t>
  </si>
  <si>
    <t>Bettencourt-Meyers</t>
  </si>
  <si>
    <t>Françoise</t>
  </si>
  <si>
    <t>famille</t>
  </si>
  <si>
    <t>L’OREAL</t>
  </si>
  <si>
    <t>Chimie, Pharmacie</t>
  </si>
  <si>
    <t>Cosmétiques</t>
  </si>
  <si>
    <t>X</t>
  </si>
  <si>
    <t xml:space="preserve">La petite-fille du fondateur et ses enfants contrôlent en direct et via leur holding Thétys 33% du N°1 mondial des cosmétiques (CA : 29,8 milliards), qui multiplié son activité par deux et sa capitalisation par 3,5 en dix ans. L’après Covid semble signer un retour à la normale avec des ventes en fortes hausse. A travers Thétys, la famille Bettencourt s’est aussi beaucoup diversifié ces derniers mois, investissant dans des secteurs aussi divers que l’éducation, en prenant une participation dans le groupe de 42 écoles Galileo, et la biologie animale, en participant au rachat, pour 4,8 milliards d’euros, du laboratoire Ceva Santé.
</t>
  </si>
  <si>
    <t>Alain Wertheimer et Gérard Wertheimer ainsi que leur famille</t>
  </si>
  <si>
    <t>Wertheimer</t>
  </si>
  <si>
    <t>Alain</t>
  </si>
  <si>
    <t>CHANEL</t>
  </si>
  <si>
    <t>François Pinault et sa famille</t>
  </si>
  <si>
    <t>Pinault</t>
  </si>
  <si>
    <t>François</t>
  </si>
  <si>
    <t>KERING</t>
  </si>
  <si>
    <t>Luxe, vins</t>
  </si>
  <si>
    <t>Luxe, vins, services</t>
  </si>
  <si>
    <t xml:space="preserve">Malgré une chute de 15% des ventes du groupe de luxe au premier trimestre, la fortune de ses principaux actionnaires, avec 40% du capital, a augmenté de près d’un quart en un an. Elle a bénéficié de la bonne santé boursière du secteur du luxe et de la hausse de l’activité du groupe (CA: 15,8 milliards), qui a cru de 2 milliards en 2019. Kering, avec son impressionnants portefeuille (Gucci, Saint-Laurent, Bottega Veneta, Balenciaga, Boucheron...) est en position pour bénéficier du rebond des ventes cette année. La famille possède par ailleurs d’autres actifs, comme la maison d’enchère Christie’s, de la dette industrielle et un beau patrimoine viticole, avec notamment le fameux Clos de Tart, ce minuscule vignoble bourguignon racheté plus de 200 millions d’euros. </t>
  </si>
  <si>
    <t>Gérard Mulliez et sa famille</t>
  </si>
  <si>
    <t>Mulliez</t>
  </si>
  <si>
    <t>Gérard</t>
  </si>
  <si>
    <t>GROUPE MULLIEZ</t>
  </si>
  <si>
    <t>Distribution</t>
  </si>
  <si>
    <t>Cette famille détient, à travers sa structure AFM, une vingtaine de grandes entreprises parmi lesquelles Auchan, Leroy Merlin, Kiabi, Decathlon, Boulanger... Le groupe, employant quelque 800 000 salariés à travers le monde pour 87 milliards de chiffre d’affaires, a vu ses résultats baisser et a supprimé ses dividendes, pour la deuxième année consécutive, à son millier d’actionnaires familiaux. La crise sanitaire ne va pas contribuer à redresser les comptes de cet empire de la distribution fragilisé par les mutations des mode de consommation et la situation sanitaire : en mai dernier, leur filiale décoration Alinéa a demandé à être placé en redressement judiciaire. Une première pour le groupe nordiste...</t>
  </si>
  <si>
    <t>Laurent, Olivier, Marie-Hélène &amp; Thierry Dassault</t>
  </si>
  <si>
    <t>Dassault</t>
  </si>
  <si>
    <t>Laurent, Olivier, Marie-Hélène &amp; Thierry</t>
  </si>
  <si>
    <t>GROUPE INDUSTRIEL MARCEL DASSAULT</t>
  </si>
  <si>
    <t>Holding</t>
  </si>
  <si>
    <t>Industrie, Internet/Numérique, Vins, Media</t>
  </si>
  <si>
    <t>Pierre Castel et sa famille</t>
  </si>
  <si>
    <t>Castel</t>
  </si>
  <si>
    <t>Pierre</t>
  </si>
  <si>
    <t>CASTEL FRERES</t>
  </si>
  <si>
    <t>Vins, Champagne</t>
  </si>
  <si>
    <t>Vins, Bière</t>
  </si>
  <si>
    <t>Patrick Drahi</t>
  </si>
  <si>
    <t>Drahi</t>
  </si>
  <si>
    <t>Patrick</t>
  </si>
  <si>
    <t>ALTICE GROUP</t>
  </si>
  <si>
    <t>Télécoms, Média</t>
  </si>
  <si>
    <t>Le patrimoine de ce magnat des télécoms (CA : 14,8 milliards), propriétaire à travers ses holdings de SFR et d'Altice USA a bondi de 40% depuis l'an dernier et de près de 65% en deux ans, grâce à une gestion au cordeau et une grande agilité financière. Le reste de l'empire a lui aussi évolué : dans les médias, il s'est séparé de Libération, redevenu indépendant, et les effectifs de Next Radio TV (BFM, RMC) vont être réduits. Coté acquisitions, ce polytechnicien s'est offert, à titre personnel, l'été dernier, la maison d'enchères Sotheby's pour... 3,7 milliards de dollars.</t>
  </si>
  <si>
    <t>Pierre Omidyar</t>
  </si>
  <si>
    <t>Omidyar</t>
  </si>
  <si>
    <t>EBAY/PAYPAL</t>
  </si>
  <si>
    <t>Numérique</t>
  </si>
  <si>
    <t>Internet, Numérique</t>
  </si>
  <si>
    <t>Ce quinquagénaire franco-iranien est le créateur du premier site français d'achat-vente en ligne, racheté en 2001 par l'américain Ebay en échange d'actions du groupe coté. Il a abandonné toute fonction opérationnelle mais il a gardé un siège d'administrateur et reste un des plus importants actionnaires individuels (avec 4,2% du capital). Il possède aussi 5% du géant du paiement Paypal, racheté en 2002 par Ebay. Installé à Hawaï, il finance depuis 2004 de nombreuses activités philanthropiques et humanitaires à travers le monde, avec l'aide de sa femme, Pamela.</t>
  </si>
  <si>
    <t>Emmanuel  Besnier et sa famille</t>
  </si>
  <si>
    <t>Besnier</t>
  </si>
  <si>
    <t xml:space="preserve">Emmanuel </t>
  </si>
  <si>
    <t>LACTALIS</t>
  </si>
  <si>
    <t>AgroAlimentaire</t>
  </si>
  <si>
    <t>Xavier Niel et sa famille</t>
  </si>
  <si>
    <t>Niel</t>
  </si>
  <si>
    <t>Xavier</t>
  </si>
  <si>
    <t>ILIAD</t>
  </si>
  <si>
    <t>Télécoms, Media, Immobilier</t>
  </si>
  <si>
    <t>Alain Mérieux et sa famille</t>
  </si>
  <si>
    <t>Mérieux</t>
  </si>
  <si>
    <t xml:space="preserve">BIOMERIEUX </t>
  </si>
  <si>
    <t>Pharmacie, santé</t>
  </si>
  <si>
    <t>La famille fondatrice conserve 58,9 % de ce spécialiste du diagnostic in vitro (CA : 2,7 milliards), dont le cours a progressé de 80% en un an. Elle a aussi des parts importantes dans des biotechs françaises.</t>
  </si>
  <si>
    <t>Danièle Ricard et sa famille</t>
  </si>
  <si>
    <t>Ricard</t>
  </si>
  <si>
    <t>Danièle</t>
  </si>
  <si>
    <t>PERNOD RICARD</t>
  </si>
  <si>
    <t>Agroalimentaire, Vins</t>
  </si>
  <si>
    <t>Vins &amp; spiritueux</t>
  </si>
  <si>
    <t>La famille fondatrice détient 15,5% du N°2 mondial des spiritueux (CA : 9,2 milliards), qui a offert 70 000 litres d'alcool pur pendant la crise sanitaire pour fabriquer du gel hydroalcoolique.</t>
  </si>
  <si>
    <t>François Perrodo et sa famille</t>
  </si>
  <si>
    <t>Perrodo</t>
  </si>
  <si>
    <t>PERENCO</t>
  </si>
  <si>
    <t>Energie, Vins</t>
  </si>
  <si>
    <t>Famille Courtin-Clarins</t>
  </si>
  <si>
    <t>Courtin-Clarins</t>
  </si>
  <si>
    <t>CLARINS</t>
  </si>
  <si>
    <t>Chimie, Cosmétiques</t>
  </si>
  <si>
    <t xml:space="preserve">Les héritiers du fondateur dirigent ce très rentable groupe de cosmétiques (CA : 1,6 milliard) qui s’est délesté de ses parfums Mugler et Azzaro pour un montant estimé de 800 millions. </t>
  </si>
  <si>
    <t>Vincent Bolloré</t>
  </si>
  <si>
    <t>Bolloré</t>
  </si>
  <si>
    <t>Vincent</t>
  </si>
  <si>
    <t>BOLLORE</t>
  </si>
  <si>
    <t>Holding, Média</t>
  </si>
  <si>
    <t>Holding, Média, Transports</t>
  </si>
  <si>
    <t>L'homme d'affaires breton et ses enfants possèdent 63,8% de ce holding (CA : 24,8 milliards), présent dans la logistique, les transports, l'électricité. S’y ajoutent 7,9% de Mediobanca et 27% de Vivendi.</t>
  </si>
  <si>
    <t>Margarita Louis-Dreyfus et sa famille</t>
  </si>
  <si>
    <t>Louis-Dreyfus</t>
  </si>
  <si>
    <t>Margarita</t>
  </si>
  <si>
    <t>LOUIS-DREYFUS COMPANY</t>
  </si>
  <si>
    <t>Commerce de gros, négoce, Agroalimentaire, Pétrole</t>
  </si>
  <si>
    <t xml:space="preserve">Les héritiers de Robert Louis-Dreyfus détiennent 96% de ce géant mondial du négoce (CA : 33 milliards), qui souffre du recul du commerce mondial. Leur holding contrôle aussi l’opérateur agricole brésilien Biosev. </t>
  </si>
  <si>
    <t>Nicolas Puech</t>
  </si>
  <si>
    <t>Puech</t>
  </si>
  <si>
    <t>Nicolas</t>
  </si>
  <si>
    <t>Ce septuagénaire, petit-fils d'Emile Hermès, a quitté en 2014 le conseil de surveillance du groupe de luxe (CA : 6,9 milliards) mais il conserve un peu moins de 6% du capital.</t>
  </si>
  <si>
    <t>Pierre Bellon et ses enfants</t>
  </si>
  <si>
    <t>Bellon</t>
  </si>
  <si>
    <t>ses enfants</t>
  </si>
  <si>
    <t>SODEXO</t>
  </si>
  <si>
    <t>Services, restauration</t>
  </si>
  <si>
    <t>Restauration, services aux entreprises</t>
  </si>
  <si>
    <t>Le fondateur de ce géant mondial de la restauration collective (CA : 22 milliards) en détient 42%. La capitalisation du groupe, à cause de la Covid, a été réduite d'un tiers en un an.</t>
  </si>
  <si>
    <t>Marie-Christine Coisne-Roquette et Familles Coisne et Lambert</t>
  </si>
  <si>
    <t>Coisne-Roquette</t>
  </si>
  <si>
    <t>Marie-Christine</t>
  </si>
  <si>
    <t>Familles Coisne et Lambert</t>
  </si>
  <si>
    <t>SONEPAR</t>
  </si>
  <si>
    <t>Distribution spécialisée</t>
  </si>
  <si>
    <t>Les 220 actionnaires de cette famille du Nord contrôlent plus de 70% du N°1 mondial de la distribution de matériel électrique (CA : 24 milliards). Nous avons ajusté notre évaluation au parcours de ses concurrents cotés.</t>
  </si>
  <si>
    <t>Benjamin de Rothschild et sa famille</t>
  </si>
  <si>
    <t>Rothschild</t>
  </si>
  <si>
    <t>Benjamin de</t>
  </si>
  <si>
    <t>GROUPE E. DE ROTHSCHILD</t>
  </si>
  <si>
    <t>Services Financiers, Vins</t>
  </si>
  <si>
    <t>Cette branche de la famille Rothschild détient la banque franco-suisse, qui affiche 168 milliards d’euros d’encours. Mais aussi des hôtels, des terres et des vignes...</t>
  </si>
  <si>
    <t>Marc Ladreit de Lacharrière</t>
  </si>
  <si>
    <t>Ladreit de Lacharrière</t>
  </si>
  <si>
    <t>Marc</t>
  </si>
  <si>
    <t>FIMALAC</t>
  </si>
  <si>
    <t>Internet, Numérique, Hôtellerie, Immobilier</t>
  </si>
  <si>
    <t>Olivier Pomel et Alexis Lê-Quôc</t>
  </si>
  <si>
    <t>Pomel</t>
  </si>
  <si>
    <t>Olivier</t>
  </si>
  <si>
    <t>DATADOG</t>
  </si>
  <si>
    <t>Ces quadragénaires installés aux Etats-Unis ont cofondés en 2010 cette société de surveillance des applications dans le Cloud (CA : 320 millions), cotée au Nasdaq depuis fin 2019.</t>
  </si>
  <si>
    <t>Rodolphe Saadé et sa famille</t>
  </si>
  <si>
    <t>Saadé</t>
  </si>
  <si>
    <t>Rodolphe</t>
  </si>
  <si>
    <t>CMA-CGM</t>
  </si>
  <si>
    <t>Transports</t>
  </si>
  <si>
    <t>Le fils du fondateur possède avec sa famille 74,5 % du n° 4 mondial du fret maritime (CA : 26,8 milliards), après l’intégration de Ceva. Le groupe, qui était en perte en 2019, souffre des effets de la pandémie.</t>
  </si>
  <si>
    <t>Famille Decaux</t>
  </si>
  <si>
    <t>Decaux</t>
  </si>
  <si>
    <t>JCDECAUX COMMUNICATION</t>
  </si>
  <si>
    <t>Publicité</t>
  </si>
  <si>
    <t>Medias, Publicité</t>
  </si>
  <si>
    <t>Les héritiers du fondateur possèdent 64 % du leader mondial du mobilier urbain (CA : 3,6 milliards), 9,5 % de Bouygues Telecom et 17,5 % d’Eurazeo. Tous ces titres ont reculé en bourse.</t>
  </si>
  <si>
    <t>Gilles Martin et Yves-Loïc Martin</t>
  </si>
  <si>
    <t>Martin</t>
  </si>
  <si>
    <t>Gilles</t>
  </si>
  <si>
    <t>EUROFINS SCIENTIFIC</t>
  </si>
  <si>
    <t>Santé</t>
  </si>
  <si>
    <t>La famille fondatrice, toujours aux commandes, détient 35,8% de ce leader mondial de la bioanalyse (CA : 4,6 milliards). Son cours a grimpé de 60%, boosté par le besoin de dépistage du coronavirus.</t>
  </si>
  <si>
    <t>Famille Lesaffre</t>
  </si>
  <si>
    <t>Lesaffre</t>
  </si>
  <si>
    <t>LESAFFRE</t>
  </si>
  <si>
    <t>Agroalimentaire</t>
  </si>
  <si>
    <t>Cette grande famille nordiste (plus de 400 personnes) possède ce géant de la levure et des produits de fermentation (CA : 2,2 milliards). Son activité a cru pendant le confinement.</t>
  </si>
  <si>
    <t>Gilles Hennessy et familles Hennessy, Moët et Chandon</t>
  </si>
  <si>
    <t>Hennessy</t>
  </si>
  <si>
    <t>familles Hennessy, Moët et Chandon</t>
  </si>
  <si>
    <t>Marc Hériard-Dubreuil et sa famille</t>
  </si>
  <si>
    <t>Hériard-Dubreuil</t>
  </si>
  <si>
    <t>REMY COINTREAU</t>
  </si>
  <si>
    <t>La président et sa famille contrôlent 50,5% de ce prestigieux groupe de spiritueux (CA : 1,1 milliard). Et 72% du fabricant de fûts et bouchons Oeno (CA : 290 millions).</t>
  </si>
  <si>
    <t>Robert Peugeot et sa famille</t>
  </si>
  <si>
    <t>Peugeot</t>
  </si>
  <si>
    <t>Robert</t>
  </si>
  <si>
    <t>PEUGEOT SA</t>
  </si>
  <si>
    <t>Automobile</t>
  </si>
  <si>
    <t>Anne Beaufour et Henri Beaufour ainsi que leur famille</t>
  </si>
  <si>
    <t>Beaufour</t>
  </si>
  <si>
    <t>Anne</t>
  </si>
  <si>
    <t>Familles</t>
  </si>
  <si>
    <t>GROUPE IPSEN</t>
  </si>
  <si>
    <t>Pharmacie, Santé</t>
  </si>
  <si>
    <t>Les deux enfants du fondateurs détiennent 56% du 3ème groupe pharmaceutique français (CA : 2,5 milliards). Leur fortune a été impactée par des résultats 2019 négatifs et deux achats décevants aux USA.</t>
  </si>
  <si>
    <t>Mohed Altrad</t>
  </si>
  <si>
    <t>Altrad</t>
  </si>
  <si>
    <t>Mohed</t>
  </si>
  <si>
    <t>ALTRAD</t>
  </si>
  <si>
    <t>BTP, services aux entreprises</t>
  </si>
  <si>
    <t>Le président du club de rugby de Montpellier est aussi le fondateur et principal actionnaire de ce groupe de services aux entreprises (CA : 3,4 milliards). Il estime que la crise réduira son activité d’un milliard.</t>
  </si>
  <si>
    <t>Ginette Moulin et sa famille</t>
  </si>
  <si>
    <t>Moulin</t>
  </si>
  <si>
    <t>Ginette</t>
  </si>
  <si>
    <t>GALERIES LAFAYETTE</t>
  </si>
  <si>
    <t>La petite-fille du fondateur des Galeries Lafayette (CA : plus de 2 milliards) détient aussi 11,5 % de Carrefour. Des actifs pénalisés par la fermeture des magasins et la chute du tourisme.</t>
  </si>
  <si>
    <t>Edouard Roquette et sa famille</t>
  </si>
  <si>
    <t>Roquette</t>
  </si>
  <si>
    <t>Edouard</t>
  </si>
  <si>
    <t>GROUPE ROQUETTE</t>
  </si>
  <si>
    <t>Les nombreux actionnaires de cette famille nordiste possèdent ce spécialiste de l’amidon (CA : 3,5 milliards). En pleine forme, Roquette se développe dans les protéines végétales, un secteur très recherché.</t>
  </si>
  <si>
    <t>Martin Bouygues et Olivier Bouygues ainsi que leur famille</t>
  </si>
  <si>
    <t>Bouygues</t>
  </si>
  <si>
    <t>familles</t>
  </si>
  <si>
    <t>BOUYGUES</t>
  </si>
  <si>
    <t>BTP, Télécoms, Médias, Vins</t>
  </si>
  <si>
    <t>La famille fondatrice conserve 21,2% de ce groupe de construction, diversifié dans les médias et les telecoms (CA : 37,9 milliards), ainsi que du vin : Montrose, Tronquoy-Lalande, Clos Rougeard et le domaine Henri Rebourseau</t>
  </si>
  <si>
    <t>Pierre-Etienne Bindschedler et sa famille</t>
  </si>
  <si>
    <t>Bindschedler</t>
  </si>
  <si>
    <t>Pierre-Etienne</t>
  </si>
  <si>
    <t>SOPREMA</t>
  </si>
  <si>
    <t>BTP</t>
  </si>
  <si>
    <t>Ces Alsaciens possèdent ce spécialiste de l’étanchéité (CA : 3,1 milliards), qui se développe de plus en plus dans la valorisation des déchets plastiques, transformés en isolation.</t>
  </si>
  <si>
    <t>Paul-Georges Despature et sa famille</t>
  </si>
  <si>
    <t>Despature</t>
  </si>
  <si>
    <t>Paul-Georges</t>
  </si>
  <si>
    <t>SOMFY</t>
  </si>
  <si>
    <t>Industrie</t>
  </si>
  <si>
    <t>Industrie, consommatio</t>
  </si>
  <si>
    <t>Charles Edelstenne</t>
  </si>
  <si>
    <t>Edelstenne</t>
  </si>
  <si>
    <t>Charles</t>
  </si>
  <si>
    <t>DASSAULT SYSTEMES</t>
  </si>
  <si>
    <t>Ce proche de la famille Dassault, président-fondateur du leader mondial des logiciels de conception (CA : 4 milliards), a acquis près de 6% du capital au cours de sa carrière.</t>
  </si>
  <si>
    <t>Octave Klaba et sa famille</t>
  </si>
  <si>
    <t>Klaba</t>
  </si>
  <si>
    <t>Octave</t>
  </si>
  <si>
    <t>OVH CLOUD</t>
  </si>
  <si>
    <t>Internet, numérique</t>
  </si>
  <si>
    <t>Cet ingénieur a développé un hébergeur de sites (CA : 600 millions) dont il détient 80%. Il a quitté son fief de Roubaix pour les USA, son marché le plus actif. Le coronavirus a boosté son activité.</t>
  </si>
  <si>
    <t>Daniel Roullier et sa famille</t>
  </si>
  <si>
    <t>Roullier</t>
  </si>
  <si>
    <t>Daniel</t>
  </si>
  <si>
    <t>GROUPE ROULLIER</t>
  </si>
  <si>
    <t>Chimie, agroalimentaire</t>
  </si>
  <si>
    <t>Jean Mane et sa famille</t>
  </si>
  <si>
    <t>Mane</t>
  </si>
  <si>
    <t>Jean</t>
  </si>
  <si>
    <t>MANE</t>
  </si>
  <si>
    <t>Bris Rocher et sa famille</t>
  </si>
  <si>
    <t>Rocher</t>
  </si>
  <si>
    <t>Bris</t>
  </si>
  <si>
    <t>GROUPE ROCHER</t>
  </si>
  <si>
    <t>Cosmétiques, distribution</t>
  </si>
  <si>
    <t>Le petit-fils du fondateur, et sa famille, possèdent ce groupe de cosmétiques (CA : env. 2,5 milliards) aux dix marques. Et aux 700 boutiques, fortement impactées par le confinement.</t>
  </si>
  <si>
    <t>Thierry Mauvernay et sa famille</t>
  </si>
  <si>
    <t>Mauvernay</t>
  </si>
  <si>
    <t>Thierry</t>
  </si>
  <si>
    <t>DEBIOPHARM GROUP</t>
  </si>
  <si>
    <t>Pharmacie</t>
  </si>
  <si>
    <t>Pharmaci</t>
  </si>
  <si>
    <t>Ce Français établi en Suisse a pris les rênes du labo familial spécialisé en oncologie suite à la disparition de son père en 2017. La société travaille sur 17 molécules, dont certaines liées au Coronavirus.</t>
  </si>
  <si>
    <t>Philippe d’ Ornano et sa famille</t>
  </si>
  <si>
    <t>Ornano</t>
  </si>
  <si>
    <t>Philippe d’</t>
  </si>
  <si>
    <t>SISLEY</t>
  </si>
  <si>
    <t>Cosmétique</t>
  </si>
  <si>
    <t>La famille fondatrice possède cette très rentable marque de cosmétiques qui exporte plus de 80 % de sa production. Sisley ne publie pas ses chiffres, mais nous estimons son chiffre d’affaires à environ 780 millions.</t>
  </si>
  <si>
    <t>Louis Le Duff</t>
  </si>
  <si>
    <t>Le Duff</t>
  </si>
  <si>
    <t>Louis</t>
  </si>
  <si>
    <t>GROUPE LE DUFF</t>
  </si>
  <si>
    <t>Ce Breton a créé un groupe (CA : env 2,2 milliards) qui développe ses licences comme Brioche Dorée, Del Arte, et, surtout, sa branche de fabrication de produits alimentaires Bridor, peu touchée par la Covid.</t>
  </si>
  <si>
    <t>Eric Guerlain et sa famille</t>
  </si>
  <si>
    <t>Guerlain</t>
  </si>
  <si>
    <t>Eric</t>
  </si>
  <si>
    <t>LVMH Louis Vuitton Moët Hennessy</t>
  </si>
  <si>
    <t>Les héritiers d’un des plus anciens parfumeurs français, racheté par LVMH en 1994, possèdent, depuis, une petite participation dans le numéro un mondial du luxe (CA : 53,7 milliards).</t>
  </si>
  <si>
    <t>Famille Pich</t>
  </si>
  <si>
    <t>Pich</t>
  </si>
  <si>
    <t>SNF FLOERGER</t>
  </si>
  <si>
    <t xml:space="preserve">Chimie </t>
  </si>
  <si>
    <t>Chimie</t>
  </si>
  <si>
    <t>Cette famille possède 100% du leader mondial des floculants, des produits utilisés pour la dépollution des eaux (CA : 3,4 milliard). Elle a été mise en cause pour importation illégale de Chloroquine, destinée à ses salariés.</t>
  </si>
  <si>
    <t>Martine Primat et sa famille</t>
  </si>
  <si>
    <t>Primat</t>
  </si>
  <si>
    <t>Martine</t>
  </si>
  <si>
    <t>PRIMLAND</t>
  </si>
  <si>
    <t>Industrie, hôtellerie</t>
  </si>
  <si>
    <t>Industrie, hôtellerie, Immobilier</t>
  </si>
  <si>
    <t xml:space="preserve">Depuis la Suisse, la famille du petit-fils du fondateur de Schlumberger gère ses participations de la multinationale parapétrolière, ses propriétés (Primland et Mivoisin) et une fondation... écologique.  </t>
  </si>
  <si>
    <t>Jacques Veyrat</t>
  </si>
  <si>
    <t>Veyrat</t>
  </si>
  <si>
    <t>Jacques</t>
  </si>
  <si>
    <t>IMPALA</t>
  </si>
  <si>
    <t>Holding, Energie</t>
  </si>
  <si>
    <t>Holding, Energie, Industrie, Services financiers</t>
  </si>
  <si>
    <t>En moins de 10 ans, ce financier a construit un groupe diversifié dans l'industrie, la gestion d'actifs et surtout l'énergie, avec 50% du producteur d'électicité Neoen, dont le cours a bondi de 70% en un an.</t>
  </si>
  <si>
    <t>Famille Lescure</t>
  </si>
  <si>
    <t>Lescure</t>
  </si>
  <si>
    <t>GROUPE SEB</t>
  </si>
  <si>
    <t>Consommation</t>
  </si>
  <si>
    <t>Consommation, Industrie</t>
  </si>
  <si>
    <t>La famille fondatrice détient toujours 30,6 % du leader mondial du petit électroménager (CA : 7,4 milliards). Seb a souffert de l'arrêt brutal de l'économie avec des fermetures d'usines pendant le confinement.</t>
  </si>
  <si>
    <t>Michel Reybier</t>
  </si>
  <si>
    <t>Reybier</t>
  </si>
  <si>
    <t>Michel</t>
  </si>
  <si>
    <t>DOMAINES REYBIER</t>
  </si>
  <si>
    <t>Holding, Hôtellerie, Vins, Santé</t>
  </si>
  <si>
    <t>Nous avions sous-estimé cet entrepreneur, qui contrôle des hôtels (La Réserve), du vin, des cliniques (Swiss Medical Network), seul ou en partenariat, et des participations (Mob, Mama Schelter...).</t>
  </si>
  <si>
    <t>Sadri Fegaier</t>
  </si>
  <si>
    <t>Fegaier</t>
  </si>
  <si>
    <t>Sadri</t>
  </si>
  <si>
    <t>SFAM</t>
  </si>
  <si>
    <t>Assurances</t>
  </si>
  <si>
    <t>Evan Spiegel</t>
  </si>
  <si>
    <t>Spiegel</t>
  </si>
  <si>
    <t>Evan</t>
  </si>
  <si>
    <t>SNAPCHAT</t>
  </si>
  <si>
    <t>Internet, Numérique, logiciel</t>
  </si>
  <si>
    <t>Le co-fondateur de ce réseau social fait une entrée dans notre classement, avec ses 6,5% de ce groupe coté à New-York. Il a moins de 30 ans et a obtenu la nationalité française il y a quelques mois.</t>
  </si>
  <si>
    <t>Famille de Wendel</t>
  </si>
  <si>
    <t>Wendel</t>
  </si>
  <si>
    <t>Famille de</t>
  </si>
  <si>
    <t>WENDEL</t>
  </si>
  <si>
    <t>Cette grande famille (environ 1000 personnes) conserve 39% de cette société d'investissement cotée, qui possède une dizaine de participations (CA : 8,5 milliards) dont 36% de Bureau Veritas.</t>
  </si>
  <si>
    <t>Guillaume Dauphin et sa famille</t>
  </si>
  <si>
    <t>Dauphin</t>
  </si>
  <si>
    <t>Guillaume</t>
  </si>
  <si>
    <t>TRAFIGURA</t>
  </si>
  <si>
    <t>Holding, Négoce, Recyclage</t>
  </si>
  <si>
    <t>La famille du fondateur du n°2 mondial du négoce de matières premières (CA : 170 milliards) en possède 20%, ainsi que 51% d’Ecore, le géant du recyclage (CA : 1,3 milliard).</t>
  </si>
  <si>
    <t>Norbert Dentressangle et sa famille</t>
  </si>
  <si>
    <t>Dentressangle</t>
  </si>
  <si>
    <t>Norbert</t>
  </si>
  <si>
    <t>DENTRESSANGLE</t>
  </si>
  <si>
    <t>Holding, Immobilier</t>
  </si>
  <si>
    <t xml:space="preserve">Les fondateurs du groupe de logistique ND, vendu en 2015, en ont réinvesti une partie dans des participations, comme Kiloutou, Marle (orthopédie) et du foncier de bureaux et d’entrepôts. </t>
  </si>
  <si>
    <t>Bernard Fraisse et sa famille</t>
  </si>
  <si>
    <t>Fraisse</t>
  </si>
  <si>
    <t>FAREVA</t>
  </si>
  <si>
    <t xml:space="preserve">Cet Ardéchois possède 100% de ce façonnier pharmaceutique (CA : 1,81 milliard) qu’il a fondé en 1990. Il a repris au printemps des usines à l’américain MSD et au français Pierre Fabre. </t>
  </si>
  <si>
    <t>Jacques-Antoine Granjon</t>
  </si>
  <si>
    <t>Granjon</t>
  </si>
  <si>
    <t>Jacques-Antoine</t>
  </si>
  <si>
    <t>VEEPEE</t>
  </si>
  <si>
    <t>Internet, Distribution</t>
  </si>
  <si>
    <t xml:space="preserve">Le cofondateur du site de ventes en ligne (CA : 4 milliards), en possède 30 %. Ce business-angel a aussi d’autres participations. Il a aussi vendu ses 3 théâtres parisiens à Marc Ladreit de Lacharrière pour, dit-on, 15 millions. </t>
  </si>
  <si>
    <t>Christian Latouche et sa famille</t>
  </si>
  <si>
    <t>Latouche</t>
  </si>
  <si>
    <t>Christian</t>
  </si>
  <si>
    <t>FIDUCIAL</t>
  </si>
  <si>
    <t>Services financiers</t>
  </si>
  <si>
    <t>Services financiers, services aux entreprises</t>
  </si>
  <si>
    <t>Michel Leclercq et sa famille</t>
  </si>
  <si>
    <t>Leclercq</t>
  </si>
  <si>
    <t>GROUPE DECATHLON</t>
  </si>
  <si>
    <t>Ce cousin des Mulliez possède avec sa famille plus de 40% du numéro 1 mondial de la production et de la distribution d'articles de sport (CA : 12,4 milliards).</t>
  </si>
  <si>
    <t>Laurent Burelle et sa famille</t>
  </si>
  <si>
    <t>Burelle</t>
  </si>
  <si>
    <t>Laurent</t>
  </si>
  <si>
    <t>PLASTIC OMNIUM</t>
  </si>
  <si>
    <t>La famille fondatrice détient, à travers un holding coté, la majorité de cet équipementier auto (CA : 8,5 milliards), dont le cours n'a pas baissé par rapport à l'an dernier, malgré la tourmente du secteur.</t>
  </si>
  <si>
    <t>Famille Savare</t>
  </si>
  <si>
    <t>Savare</t>
  </si>
  <si>
    <t>OBERTHUR FIDUCIAIRE</t>
  </si>
  <si>
    <t>Industrie, Vins</t>
  </si>
  <si>
    <t>Industrie, Vin</t>
  </si>
  <si>
    <t xml:space="preserve">Après le décès, fin 2019, du fondateur de ce groupe d’impression fiduciaire, la famille en conserve 100 %. Le groupe dispose de plusieurs centaines de millions d’euros de fonds propres, mais a subi les effets de la pandémie. </t>
  </si>
  <si>
    <t>Stéphane Bancel</t>
  </si>
  <si>
    <t>Bancel</t>
  </si>
  <si>
    <t>Stéphane</t>
  </si>
  <si>
    <t>MODERNA</t>
  </si>
  <si>
    <t>Pharmacie, biotechnologie</t>
  </si>
  <si>
    <t>Yves Guillemot et sa famille</t>
  </si>
  <si>
    <t>Guillemot</t>
  </si>
  <si>
    <t>Yves</t>
  </si>
  <si>
    <t>UBISOFT</t>
  </si>
  <si>
    <t>Les fondateurs sont toujours les premiers actionnaires de l'éditeur de jeux vidéo (CA : 1,8 milliard), qui n'a pas profité de la hausse boursière du secteur, à cause du report de lancement de jeux très attendus.</t>
  </si>
  <si>
    <t>Eric Duval</t>
  </si>
  <si>
    <t>Duval</t>
  </si>
  <si>
    <t>GROUPE DUVAL</t>
  </si>
  <si>
    <t>Immobilier, hôtellerie</t>
  </si>
  <si>
    <t>Immobilier, hôtellerie, holding</t>
  </si>
  <si>
    <t>Ces Bretons contrôlent un promoteur (CA : 720 millions) et détiennent 2,3 milliards d’euros d’actifs en commerces, bureaux, résidentiel géré, hôtellerie et... une cinquantaine de golfs.</t>
  </si>
  <si>
    <t>Clément Fayat et sa famille</t>
  </si>
  <si>
    <t>Fayat</t>
  </si>
  <si>
    <t>Clément</t>
  </si>
  <si>
    <t>FAYAT</t>
  </si>
  <si>
    <t>BTP, Vins</t>
  </si>
  <si>
    <t>Ces Corréziens développent depuis Bordeaux le 4ème groupe de BTP français (CA : 4,6 milliards), présent dans 127 pays. La famille est aussi propriétaire de trois beaux crus : Pichon Longueville, La Dominique et Fayat.</t>
  </si>
  <si>
    <t>Jean-Claude Mimran et sa famille</t>
  </si>
  <si>
    <t>Mimran</t>
  </si>
  <si>
    <t>Jean-Claude</t>
  </si>
  <si>
    <t>GROUPE MIMRAN</t>
  </si>
  <si>
    <t>Négoce, Hôtellerie</t>
  </si>
  <si>
    <t>Cette famille de sucriers africains a vendu ses actifs pour se redéployer dans l'hôtellerie de luxe, les mines et le négoce. Elle accélère de plus en plus dans l’investissement responsable.</t>
  </si>
  <si>
    <t>Robert Mouawad et sa famille</t>
  </si>
  <si>
    <t>Mouawad</t>
  </si>
  <si>
    <t>MOUAWAD</t>
  </si>
  <si>
    <t>Luxe, Immobilier</t>
  </si>
  <si>
    <t>Ce Franco-Libanais possède avec sa famille un empire de la joaillerie au Moyen-Orient et de l’immobilier de luxe en Europe, que ses fils, Fred, Alain et Pascal dirigent.</t>
  </si>
  <si>
    <t>Famille Michelin</t>
  </si>
  <si>
    <t>Michelin</t>
  </si>
  <si>
    <t>MICHELIN</t>
  </si>
  <si>
    <t>Equipement automobile</t>
  </si>
  <si>
    <t>Les nombreux héritiers de la famille fondatrice contrôlent env. 7,5 % du leader mondial du pneu (CA : 24,1 milliards), dont le cours a été impacté par le confinement avant de rebondir fortement.</t>
  </si>
  <si>
    <t>Philippe Cassegrain et sa famille</t>
  </si>
  <si>
    <t>Cassegrain</t>
  </si>
  <si>
    <t>Philippe</t>
  </si>
  <si>
    <t>LONGCHAMP</t>
  </si>
  <si>
    <t>Le fils du fondateur développe le maroquinier 100 % familial (CA estimé : 570 millions), classée 58ème marque de luxe mondiale par Deloitte. La marque s’est, l’an dernier, créé son propre logo : LGP</t>
  </si>
  <si>
    <t>Jean-Pierre Lamoure et famille Radat</t>
  </si>
  <si>
    <t>Lamoure</t>
  </si>
  <si>
    <t>Jean-Pierre</t>
  </si>
  <si>
    <t>famille Radat</t>
  </si>
  <si>
    <t>GROUPE ATLANTIC</t>
  </si>
  <si>
    <t>Industrie, BTP</t>
  </si>
  <si>
    <t>Ces Vendéens ont 75 % du leader européen du chauffe-eau (CA : 2,2 milliard). En dix ans, ils ont multiplié par 2,5 leur chiffre d’affaires, mais ont souffert de l’atonie du BTP au printemps.</t>
  </si>
  <si>
    <t>Antoine Fiévet et familles Fievet, Sauvin , Dufort</t>
  </si>
  <si>
    <t>Fiévet</t>
  </si>
  <si>
    <t>Antoine</t>
  </si>
  <si>
    <t>familles Fievet, Sauvin , Dufort</t>
  </si>
  <si>
    <t>FROMAGERIES BEL</t>
  </si>
  <si>
    <t>Agroalimentair</t>
  </si>
  <si>
    <t>Les familles fondatrices possèdent 64% d'un des leaders mondiaux du fromage (CA 3,4 milliards) qui aligne de nombreuses marques : La Vache qui Rit, Kiri, Babybel, Leerdammer, Boursin...</t>
  </si>
  <si>
    <t>Jean-Pierre Cayard et Edith Cayard ainsi que leur famille</t>
  </si>
  <si>
    <t>Cayard</t>
  </si>
  <si>
    <t>leur famille</t>
  </si>
  <si>
    <t>LA MARTINIQUAISE</t>
  </si>
  <si>
    <t>Vins, Champagnes</t>
  </si>
  <si>
    <t>Stéphane Courbit</t>
  </si>
  <si>
    <t>Courbit</t>
  </si>
  <si>
    <t>LOV GROUP</t>
  </si>
  <si>
    <t>Holding, Médias</t>
  </si>
  <si>
    <t>Holding, Médias, Internet, Hôtellerie</t>
  </si>
  <si>
    <t>Nous réévaluons fortement ce quinquagénaire, qui a bâti un holding diversifié avec 39% du leader mondial de la production télé Banijay (CA : 3 milliards), et possède de l'hôtellerie de luxe et des sites de paris en ligne.</t>
  </si>
  <si>
    <t>Gerard Déprez et sa famille</t>
  </si>
  <si>
    <t>Déprez</t>
  </si>
  <si>
    <t>Gerard</t>
  </si>
  <si>
    <t>LOXAM</t>
  </si>
  <si>
    <t>Services</t>
  </si>
  <si>
    <t>Services, Location</t>
  </si>
  <si>
    <t>Le PDG de ce loueur (CA : 2,3 milliards) en contrôle 80 %. Le groupe a racheté l’an dernier le scandinave Ramirent. Mais a aussi demandé l’aide de l’Etat pour traverser la crise sanitaire.</t>
  </si>
  <si>
    <t>Benoît Martinot-Lagarde et Familles Lefebvre, Cordier, Barbier et Sarrut</t>
  </si>
  <si>
    <t>Martinot-Lagarde</t>
  </si>
  <si>
    <t>Benoît</t>
  </si>
  <si>
    <t>Familles Lefebvre, Cordier, Barbier et Sarrut</t>
  </si>
  <si>
    <t>GROUPE LEFEBVRE SARRUT</t>
  </si>
  <si>
    <t>Edition</t>
  </si>
  <si>
    <t xml:space="preserve">Ces familles possèdent le premier éditeur juridique français (CA est. : 520 millions), très digitalisé. Le groupe, aux beaux résultats, affiche plus de 500 millions de fonds propres. </t>
  </si>
  <si>
    <t>Famille Papillaud</t>
  </si>
  <si>
    <t>Papillaud</t>
  </si>
  <si>
    <t>GROUPE ALMA</t>
  </si>
  <si>
    <t>Ces Normands ont 51% du n°3 mondial des eaux en bouteilles (CA : environ 900 millions) avec les marques Cristaline, Saint-Yorre, Vichy Célestins, Thonon, Pierval, Chateldon..</t>
  </si>
  <si>
    <t>Olivier Pelat</t>
  </si>
  <si>
    <t>Pelat</t>
  </si>
  <si>
    <t>EUROPEQUIPEMENTS</t>
  </si>
  <si>
    <t>Immobilier, Hôtellerie</t>
  </si>
  <si>
    <t>Ce promoteur qui a récemment livré le siège d’Ubisoft, est aussi un important franchisé d'AccorHotels (Ibis, MGallery, Novotel...). Sa foncière, sans dette, a bien encaissé le confinement.</t>
  </si>
  <si>
    <t>Lionel Viret et sa famille</t>
  </si>
  <si>
    <t>Viret</t>
  </si>
  <si>
    <t>Lionel</t>
  </si>
  <si>
    <t>GROUPE STAGO</t>
  </si>
  <si>
    <t>Biotechnologies, pharmaci</t>
  </si>
  <si>
    <t xml:space="preserve">Le fils du créateur conserve 100% de ce spécialiste des réactifs d’analyses pour l’hémostase et la thrombose (CA : env. 400 millions), qui possède des filiales dans 18 pays. </t>
  </si>
  <si>
    <t>Alain Taravella et sa famille</t>
  </si>
  <si>
    <t>Taravella</t>
  </si>
  <si>
    <t>ALTAREA COGEDIM</t>
  </si>
  <si>
    <t>Immobilier</t>
  </si>
  <si>
    <t>Le président-fondateur détient 45% de ce groupe qui gère un patrimoine de 4,7 milliards en centres commerciaux, logement et bureaux. Il a su se désengager des galeries marchandes d'hypermarché et des gares.</t>
  </si>
  <si>
    <t>Frédéric Gervoson et Familles Chapoulart et Gervoson</t>
  </si>
  <si>
    <t>Gervoson</t>
  </si>
  <si>
    <t>Frédéric</t>
  </si>
  <si>
    <t>Familles Chapoulart et Gervoson</t>
  </si>
  <si>
    <t>ANDROS</t>
  </si>
  <si>
    <t>La famille fondatrice contrôle 100% de ce spécialiste du fruit transformé (CA est.: 2,4 milliards). L’entreprise, condamnée pour cartel sur les prix à plusieurs occasions, ne publie pas ses comptes.</t>
  </si>
  <si>
    <t>Philippe Journo</t>
  </si>
  <si>
    <t>Journo</t>
  </si>
  <si>
    <t>COMPAGNIE DE PHALSBOURG</t>
  </si>
  <si>
    <t>Promotion immobilière</t>
  </si>
  <si>
    <t>Famille Le Lous</t>
  </si>
  <si>
    <t>Le Lous</t>
  </si>
  <si>
    <t>URGO</t>
  </si>
  <si>
    <t>Pharmacie, Vins</t>
  </si>
  <si>
    <t>Pharmacie, Santé, Vins</t>
  </si>
  <si>
    <t xml:space="preserve">Les trois fils du fondateur président en alternance ce fabricant de produits de cicatrisation (CA est. : 650 millions), dirigé jusqu’en 2022 par l'aîné Briac. Ces Bourguignons ont acheté en fin d’année un beau bordeaux, Cantenac Brown. </t>
  </si>
  <si>
    <t>Marie-Jeanne Meyer et Leopold Meyer ainsi que leur famille</t>
  </si>
  <si>
    <t>Meyer</t>
  </si>
  <si>
    <t>Marie-Jeanne</t>
  </si>
  <si>
    <t>FLORAC</t>
  </si>
  <si>
    <t>Holding, distribution</t>
  </si>
  <si>
    <t>Depuis une dizaine d'années, cette branche de la famille Louis-Dreyfus (qui a vendu sa participation dans le groupe) a pris des participations dans des PME et ETI non cotées (Delcourt, Marle,...)</t>
  </si>
  <si>
    <t>Jacques Gaston Murray</t>
  </si>
  <si>
    <t>Murray</t>
  </si>
  <si>
    <t>Jacques Gaston</t>
  </si>
  <si>
    <t>MURRAY HOLDINGS</t>
  </si>
  <si>
    <t>Immobilier, Industrie</t>
  </si>
  <si>
    <t xml:space="preserve">C’est le seul centenaire de notre classement ! Ce Français, ex-pilote de la RAF, contrôle toujours deux sociétés britanniques de sécurité et a des propriétés en France. Il habite la Suisse. </t>
  </si>
  <si>
    <t>Patrice Pichet et sa famille</t>
  </si>
  <si>
    <t>Pichet</t>
  </si>
  <si>
    <t>Patrice</t>
  </si>
  <si>
    <t>GROUPE PICHET</t>
  </si>
  <si>
    <t>Immobilier, Vins</t>
  </si>
  <si>
    <t>Immobilier, Vins, Hôtellerie</t>
  </si>
  <si>
    <t xml:space="preserve">Ce Bordelais possède ce groupe de promotion-gestion dont l’activité dépasse les 1,2 milliards d’euros. Sa foncière détient aussi des 3000 chambres d’hôtel, des bureaux et… le vignoble Les Carmes de Haut-Brion. </t>
  </si>
  <si>
    <t>Jérôme Seydoux et sa famille</t>
  </si>
  <si>
    <t>Seydoux</t>
  </si>
  <si>
    <t>Jérôme</t>
  </si>
  <si>
    <t>PATHE</t>
  </si>
  <si>
    <t>Cinéma</t>
  </si>
  <si>
    <t>Cinéma, Distribution</t>
  </si>
  <si>
    <t>Cet octogénaire contrôle 100% du producteur-distributeur de cinéma (CA : 872 millions) doté d'un réseau de 1000 salles en Europe. La perte de fréquentation due au confinement a été totale.</t>
  </si>
  <si>
    <t>Edouard Carmignac et sa famille</t>
  </si>
  <si>
    <t>Carmignac</t>
  </si>
  <si>
    <t>CARMIGNAC GESTION</t>
  </si>
  <si>
    <t>Banques</t>
  </si>
  <si>
    <t>Le fondateur possède 79% de la plus grosse société de gestion indépendante. Son encours (35 milliards) qui avait beaucoup baissé, remonte, porté par de bonnes performances.</t>
  </si>
  <si>
    <t>Christopher Descours et sa famille</t>
  </si>
  <si>
    <t>Descours</t>
  </si>
  <si>
    <t>Christopher</t>
  </si>
  <si>
    <t>EPI</t>
  </si>
  <si>
    <t>Holding, Vins</t>
  </si>
  <si>
    <t>Holding, Immobilier, luxe, champagne</t>
  </si>
  <si>
    <t>Les fondateurs du chausseur André redéploient discrètement leur groupe de luxe (vins, spiritueux, mode) vers l’immobilier, en promotion et en détention.</t>
  </si>
  <si>
    <t xml:space="preserve">Bernard Magrez </t>
  </si>
  <si>
    <t xml:space="preserve">Magrez </t>
  </si>
  <si>
    <t>BERNARD MAGREZ GRANDS VIGNOBLES</t>
  </si>
  <si>
    <t>Vins et champagne</t>
  </si>
  <si>
    <t>Vins et champagn</t>
  </si>
  <si>
    <t>A 84 ans, ce Bordelais est à la tête de 42 vignobles, mais ce sont surtout trois d’entre eux (Pape-Clément, la Tour Carnet, et Fombrauge) qui justifient notre estimation.</t>
  </si>
  <si>
    <t>Bruno Bich et sa famille</t>
  </si>
  <si>
    <t>Bich</t>
  </si>
  <si>
    <t>Bruno</t>
  </si>
  <si>
    <t>BIC</t>
  </si>
  <si>
    <t>Industrie, consommation</t>
  </si>
  <si>
    <t>La famille fondatrice, incarnée par Gonzalve, le directeur général, et son père, Bruno, président, contrôle 45% du fabricant de stylos à bille, rasoirs jetables et briquets (CA : 1,9 milliard) confronté à la baisse de ses marchés.</t>
  </si>
  <si>
    <t>Famille Rolloy</t>
  </si>
  <si>
    <t>Rolloy</t>
  </si>
  <si>
    <t>PROMOGIM GROUPE</t>
  </si>
  <si>
    <t>Ce promoteur développe un groupe, très rentable, qui construit environ 4000 logements par an. Le promoteur, doté de plusieurs centaines de millions de fonds propres, a pris 10% de son concurrent coté Kaufman &amp; Broad.</t>
  </si>
  <si>
    <t>Iskandar Safa</t>
  </si>
  <si>
    <t>Safa</t>
  </si>
  <si>
    <t>Iskandar</t>
  </si>
  <si>
    <t>PRIVINVEST</t>
  </si>
  <si>
    <t>Industrie maritime, Médias</t>
  </si>
  <si>
    <t>Serge Varsano et sa famille</t>
  </si>
  <si>
    <t>Varsano</t>
  </si>
  <si>
    <t>Serge</t>
  </si>
  <si>
    <t>SUCRES ET DENREES</t>
  </si>
  <si>
    <t>Commerce de gros, négoce, Agroalimentaire</t>
  </si>
  <si>
    <t>Louis Desanges et Familles Desanges, Gérondeau, Maréchal, Pinault, Schelcher</t>
  </si>
  <si>
    <t>Desanges</t>
  </si>
  <si>
    <t>Familles Desanges, Gérondeau, Maréchal, Pinault, Schelcher</t>
  </si>
  <si>
    <t>SAFRAN</t>
  </si>
  <si>
    <t>Aéronautique</t>
  </si>
  <si>
    <t>Ces familles fondatrices de l'équipementier Zodiac ont reçu environ 2,5% de Safran lors de l'OPA par le groupe de défense et d'aéronautique (CA : 25,1 milliards). Safran a perdu 15% en un an.</t>
  </si>
  <si>
    <t>François Feuillet et sa famille</t>
  </si>
  <si>
    <t>Feuillet</t>
  </si>
  <si>
    <t>TRIGANO</t>
  </si>
  <si>
    <t>Automobile, Tourisme</t>
  </si>
  <si>
    <t>Pierre Bouriez et François Bouriez ainsi que leur famille</t>
  </si>
  <si>
    <t>Bouriez</t>
  </si>
  <si>
    <t>GROUPE LOUIS DELHAIZE</t>
  </si>
  <si>
    <t>Hypermarchés</t>
  </si>
  <si>
    <t>Les deux frères contrôlent ce distributeur franco-belge (CA : env 9 milliards d’euros) qui traverse des temps difficiles, avec les magasins Cora et Match, le site Houra.fr, les jardineries Truffaut et les animaleries Animalis.</t>
  </si>
  <si>
    <t>Georges Gaspard et sa famille</t>
  </si>
  <si>
    <t>Gaspard</t>
  </si>
  <si>
    <t>Georges</t>
  </si>
  <si>
    <t>LYRECO</t>
  </si>
  <si>
    <t>Distribution, Santé</t>
  </si>
  <si>
    <t>Distribution, santé, biotechnologie</t>
  </si>
  <si>
    <t>Cette famille nordiste développe depuis 1926 ce groupe de fournitures de bureau (CA : 2,2 milliards). Elle a aussi investi dans la santé : 8,3% de Carmat et 2,5% du Suisse Idorsia.</t>
  </si>
  <si>
    <t>Jean Madar</t>
  </si>
  <si>
    <t>Madar</t>
  </si>
  <si>
    <t>INTER PARFUMS INC</t>
  </si>
  <si>
    <t>Cosmétiques, Immobilier</t>
  </si>
  <si>
    <t>Cosmétiques, immobilie</t>
  </si>
  <si>
    <t>Le cofondateur de ce créateur de parfums sous licence (CA: 455 millions) en a 22,3% et a aussi 50% du groupe foncier familial, propriétaire de 40% de Beaugrenelle, de boutiques et d’hôtels.</t>
  </si>
  <si>
    <t>Charles Ruggieri et sa famille</t>
  </si>
  <si>
    <t>Ruggieri</t>
  </si>
  <si>
    <t>BATIPART INVEST</t>
  </si>
  <si>
    <t>Holding, immobilier, tourisme</t>
  </si>
  <si>
    <t xml:space="preserve">Les fondateurs de Korian (Santé) et Eurosic (bureaux) ont recentré leur holding, qui gère plus de 3,5 milliards d’euros d’actifs, sur l’immobilier et le tourisme. </t>
  </si>
  <si>
    <t>Jean-Paul Clozel et Martine Clozel</t>
  </si>
  <si>
    <t>Clozel</t>
  </si>
  <si>
    <t>Jean-Paul</t>
  </si>
  <si>
    <t>IDORSIA</t>
  </si>
  <si>
    <t>Biotechnologies, Pharmacie</t>
  </si>
  <si>
    <t>Ce couple de médecins possède 28,5% de la biotech qu'ils ont fondé en 2017, après la vente de leur précédente entreprise, et qui travaille, entre autres, sur un traitement contre l'insomnie.</t>
  </si>
  <si>
    <t>Philippe Maubert et sa famille</t>
  </si>
  <si>
    <t>Maubert</t>
  </si>
  <si>
    <t>ROBERTET</t>
  </si>
  <si>
    <t>Chimie, cosmétiques, agroalimentaire</t>
  </si>
  <si>
    <t xml:space="preserve">La quatrième génération aux manettes de ce fabricant grassois d’arômes et de parfums (CA : 554 millions) en contrôle 47%. Le géant suisse du secteur, Firmenich, a pris 20% du capital. </t>
  </si>
  <si>
    <t>Thierry Gillier et sa famille</t>
  </si>
  <si>
    <t>Gillier</t>
  </si>
  <si>
    <t>ZADIG &amp; VOLTAIRE</t>
  </si>
  <si>
    <t>Consommation, habillement, immobilier</t>
  </si>
  <si>
    <t>Le fondateur de cette marque de vêtements (CA : 350 millions) en a 70 %, aux cotés du fonds Peninsula. Thierry Gillier est aussi dans a aussi de l’immobilier, du private equity et un family office.</t>
  </si>
  <si>
    <t>Roland Gomez et Evelyne Gomez ainsi que leur famille</t>
  </si>
  <si>
    <t>Gomez</t>
  </si>
  <si>
    <t>Roland</t>
  </si>
  <si>
    <t>PROMAN</t>
  </si>
  <si>
    <t>Travail temporaire</t>
  </si>
  <si>
    <t>La famille fondatrice possède 100 % du n° 4 français de l’Intérim, aussi présent dans une dizaine de pays (CA : 2,2 milliards). Ses deux grosses acquisitions à l'étranger compensent la morosité du secteur.</t>
  </si>
  <si>
    <t>Philippe Sereys de Rothschild et son frère et sa soeur</t>
  </si>
  <si>
    <t>Philippe Sereys de</t>
  </si>
  <si>
    <t>son frère et sa soeur</t>
  </si>
  <si>
    <t>BARON PHILIPPE DE ROTHSCHILD</t>
  </si>
  <si>
    <t>Vins, agroalimentaire</t>
  </si>
  <si>
    <t>Les petits-enfants du fondateur du domaine règnent sur 600 hectares de vignes, en France et à l'étranger. Dont plusieurs grands crus classés (Mouton Rothschild, Armailhac, Clerc Milon)</t>
  </si>
  <si>
    <t>Jacques Merceron-Vicat et sa famille</t>
  </si>
  <si>
    <t>Merceron-Vicat</t>
  </si>
  <si>
    <t>VICAT</t>
  </si>
  <si>
    <t>Matériaux de construction</t>
  </si>
  <si>
    <t>Le président d'honneur du dernier cimentier français indépendant (CA : 2,7 milliards) en possède avec sa famille 60%. Le cours de Vicat a été divisé par deux en deux ans</t>
  </si>
  <si>
    <t>Didier Domange et sa famille</t>
  </si>
  <si>
    <t>Domange</t>
  </si>
  <si>
    <t>Didier</t>
  </si>
  <si>
    <t>En échange de sa participation dans Zodiac lors de l'OPA de Safran en 2017, cette famille a reçu 2% du groupe d'aéronautique et de défanse et un siège au conseil d'administration.</t>
  </si>
  <si>
    <t>Marie-Helène Dick et Jean-Pierre Dick ainsi que leur famille</t>
  </si>
  <si>
    <t>Dick</t>
  </si>
  <si>
    <t>Marie-Helène</t>
  </si>
  <si>
    <t>VIRBAC</t>
  </si>
  <si>
    <t>Cette famille niçoise possède près de 50 % du 2e laboratoire vétérinaire français (CA : 938 millions). Les résultats de Virbac ont plus que doublé l'an dernier après plusieurs années en berne.</t>
  </si>
  <si>
    <t>Famille Lambert</t>
  </si>
  <si>
    <t>Lambert</t>
  </si>
  <si>
    <t>LDC</t>
  </si>
  <si>
    <t>Le président du directoire et sa famille sont les principaux actionnaires (42,3 %) du n° 1 européen de la volaille, qui s'est diversifié dans le rayon traiteur (CA : 4,1 milliards).</t>
  </si>
  <si>
    <t xml:space="preserve">Henri Chibret et Jean-Frédéric CHibret </t>
  </si>
  <si>
    <t>Chibret</t>
  </si>
  <si>
    <t>Henri</t>
  </si>
  <si>
    <t>LABORATOIRES THEA</t>
  </si>
  <si>
    <t>Ces Auvergnats détiennent 100 % de ce laboratoire spécialisé en ophtalmologie (CA est : 585 millions), créé il y a 25 ans. Comme les autres spécialistes santé, sa valorisation a peu souffert de la crise du Covid19.</t>
  </si>
  <si>
    <t>Irène Gosset et famille Colonna de Giovellina</t>
  </si>
  <si>
    <t>Gosset</t>
  </si>
  <si>
    <t>Irène</t>
  </si>
  <si>
    <t>famille Colonna de Giovellina</t>
  </si>
  <si>
    <t>POCHET</t>
  </si>
  <si>
    <t>Industrie, consommation Luxe</t>
  </si>
  <si>
    <t>Les héritiers de ce flaconnier de luxe ont 100% du capital. La vente du pôle plasturgie et métal (CA : 239 M€, environ la moitié du chiffre d’affaires du groupe) à PSB a été suspendue pour cause de Covid19.</t>
  </si>
  <si>
    <t>Frédéric Rouzaud et sa famille</t>
  </si>
  <si>
    <t>Rouzaud</t>
  </si>
  <si>
    <t>LOUIS ROEDERER</t>
  </si>
  <si>
    <t>Vins, champagne</t>
  </si>
  <si>
    <t>Cette famille champenoise, propriétaire des champagnes Roederer et Deutz, possède aussi deux châteaux bordelais, les rosés Ott, les vins Delas, les portos Ramos Pinto et 5 vignobles californiens.</t>
  </si>
  <si>
    <t>Jean-Michel Signoles et sa famille</t>
  </si>
  <si>
    <t>Signoles</t>
  </si>
  <si>
    <t>Jean-Michel</t>
  </si>
  <si>
    <t>GOYARD</t>
  </si>
  <si>
    <t>L’ancien propriétaire et créateur de la marque Chipie a racheté ce malletier parisien il y a une vingtaine d'années et en a fait une pépite du luxe qui travers la crise (CA : env. 120 millions).</t>
  </si>
  <si>
    <t>Beny Steinmetz</t>
  </si>
  <si>
    <t>Steinmetz</t>
  </si>
  <si>
    <t>Beny</t>
  </si>
  <si>
    <t>BSG RESOURCES</t>
  </si>
  <si>
    <t>Services, Immobilier</t>
  </si>
  <si>
    <t>Négoce, Immobilier, Energie</t>
  </si>
  <si>
    <t>Cet homme d'affaires franco-isralien contrôle, depuis sa fondation au Liechtenstein, un groupe diversifié, présent dans les mines, l'immobilier, la finance, le pétrole, le gaz...</t>
  </si>
  <si>
    <t>Pierre-Edouard Stérin</t>
  </si>
  <si>
    <t>Stérin</t>
  </si>
  <si>
    <t>Pierre-Edouard</t>
  </si>
  <si>
    <t>OTIUM CAPITAL</t>
  </si>
  <si>
    <t>Internet, Numérique, holding, tourisme</t>
  </si>
  <si>
    <t>Ce serial entrepreneur (Lafourchette.com, les coffrets Smartbox,...) a investi via son family-office plusieurs centaines de millions dans une quarantaine de start-ups.</t>
  </si>
  <si>
    <t>Familles de Grandry et Baguenault de Puchesse</t>
  </si>
  <si>
    <t>de Grandry</t>
  </si>
  <si>
    <t>Baguenault de Puchesse</t>
  </si>
  <si>
    <t>DESCOURS ET CABAUD</t>
  </si>
  <si>
    <t>Les familles fondatrices de ce distributeur de fournitures industrielles (CA : 3,9 milliards) en possèdent 66 %. Le groupe, fondé il y a ...237 ans, multiplie les acquisitions en Europe.</t>
  </si>
  <si>
    <t>André Einaudi et sa famille</t>
  </si>
  <si>
    <t>Einaudi</t>
  </si>
  <si>
    <t>André</t>
  </si>
  <si>
    <t>ORTEC EXPANSION</t>
  </si>
  <si>
    <t>Services aux entreprises</t>
  </si>
  <si>
    <t>Cet ingénieur a développé un groupe de services à l’industrie (CA : env. 1,1 milliard), qui a proposé en mai une solution pour assurer la réduction durable du risque lié au Covid.</t>
  </si>
  <si>
    <t>Didier Ferré et sa famille</t>
  </si>
  <si>
    <t>Ferré</t>
  </si>
  <si>
    <t>FERRE HOTELS</t>
  </si>
  <si>
    <t>Hôtellerie</t>
  </si>
  <si>
    <t>Hôtelleri</t>
  </si>
  <si>
    <t xml:space="preserve">Ce Rennais est le plus important franchisé Accor. Il a complété sa centaine d’hôtels (CA : 170 millions) par 12 établissements rachetés au groupe LFPI, fin 2019. Nous en avons tenu compte... </t>
  </si>
  <si>
    <t>Chuc  Hoang et Nicolas Hoang ainsi que leur famille</t>
  </si>
  <si>
    <t>Hoang</t>
  </si>
  <si>
    <t xml:space="preserve">Chuc </t>
  </si>
  <si>
    <t>MI29</t>
  </si>
  <si>
    <t>Immobilier, Hôtelleri</t>
  </si>
  <si>
    <t>Ce polytechnicien développe avec son fils une foncière qui gère 350 000 m2 de locaux. Une partie, notamment l’ex-hôtel Nikko (800 chambres) à Paris a subi le confinement.</t>
  </si>
  <si>
    <t>Yves Journel</t>
  </si>
  <si>
    <t>Journel</t>
  </si>
  <si>
    <t>DOMUS Vi</t>
  </si>
  <si>
    <t>Maisons de retraite</t>
  </si>
  <si>
    <t>Maisons de retraite, Santé</t>
  </si>
  <si>
    <t>Le fondateur de ce groupe de maisons de retraite en contrôle environ un tiers, aux cotés du fonds britannique ICG. Il a par ailleurs d’autres participations Alaviva, Elivie... DomusVi fait l’objet d’une enquête en Espagne suite au Covid19.</t>
  </si>
  <si>
    <t>Jacky Lorenzetti et sa famille</t>
  </si>
  <si>
    <t>Lorenzetti</t>
  </si>
  <si>
    <t>Jacky</t>
  </si>
  <si>
    <t>OVALTO INVESTISSEMENT</t>
  </si>
  <si>
    <t>Ce serial entrepreneur a cédé une bonne partie de ses actifs mais il conserve une foncière spécialisée dans l'immobilier commercial, de l'hôtellerie et du vignoble.</t>
  </si>
  <si>
    <t>Bruno Rousset</t>
  </si>
  <si>
    <t>Rousset</t>
  </si>
  <si>
    <t>EVOLEM</t>
  </si>
  <si>
    <t>Holding, Santé, Services à la personne, Loisirs</t>
  </si>
  <si>
    <t>Michel Soufflet et sa famille</t>
  </si>
  <si>
    <t>Soufflet</t>
  </si>
  <si>
    <t>GROUPE SOUFFLET</t>
  </si>
  <si>
    <t>Ces Champenois possèdent ce producteur de céréales et meunier (CA : 4,8 milliards). Il ont redressé le boulanger industriel Neuhauser, racheté il y a 5 ans. Mais leur développement a été ralenti par la pandémie.</t>
  </si>
  <si>
    <t>Jean-Claude Le Lan et sa famille</t>
  </si>
  <si>
    <t>Le Lan</t>
  </si>
  <si>
    <t>ARGAN</t>
  </si>
  <si>
    <t>Immobilie</t>
  </si>
  <si>
    <t>Avec 40% du capital, la famille fondatrice est la principale actionnaire de cette foncière spécialisée dans les entrepôts. Argan a acquis en 2019 une partie des entrepôts de Carrefour (CA : 100 millions).</t>
  </si>
  <si>
    <t>Stéphane Delachaux et sa famille</t>
  </si>
  <si>
    <t>Delachaux</t>
  </si>
  <si>
    <t>DELACHAUX</t>
  </si>
  <si>
    <t>Métallurgie</t>
  </si>
  <si>
    <t xml:space="preserve">La famille fondatrice de cet équipementier (CA : 950 millions) en possède 56%. Le groupe a levé 855 millions l’an dernier par le biais d’un LBO, soutenu par la Caisse des Dépôts du Québec. </t>
  </si>
  <si>
    <t>Alain Madar</t>
  </si>
  <si>
    <t>FONCIERE DU ROND POINT</t>
  </si>
  <si>
    <t>Ce propriétaire foncier est coactionnaire, avec son frère, de ce groupe en pleine croissance qui a 40 % du centre Beaugrenelle, des murs de boutiques et plusieurs hôtels à Paris.</t>
  </si>
  <si>
    <t>Benoît Dageville et Thierry Cruanes</t>
  </si>
  <si>
    <t>Dageville</t>
  </si>
  <si>
    <t>SNOWFLAKE</t>
  </si>
  <si>
    <t>Francis Holder et sa famille</t>
  </si>
  <si>
    <t>Holder</t>
  </si>
  <si>
    <t>Francis</t>
  </si>
  <si>
    <t>GROUPE HOLDER</t>
  </si>
  <si>
    <t>Agroalimentaire, distribution</t>
  </si>
  <si>
    <t>Avec plus de 800 boutiques Paul et Ladurée, cette famille du Nord développe un groupe de boulangerie-pâtisserie (CA : env 900 millions) qui compte 14 000 employés dans 55 pays.</t>
  </si>
  <si>
    <t>Franck Julien</t>
  </si>
  <si>
    <t>Julien</t>
  </si>
  <si>
    <t>Franck</t>
  </si>
  <si>
    <t>ATALIAN</t>
  </si>
  <si>
    <t>Ce quinquagénaire possède 97% du groupe de nettoyage et de services aux entreprises (CA : 3 milliards). La hausse de l'activité sur un an compense les effets du confinement.</t>
  </si>
  <si>
    <t>Philippe Louis-Dreyfus et Edouard Louis-Dreyfus ainsi que leur famille</t>
  </si>
  <si>
    <t>LOUIS-DREYFUS ARMATEURS</t>
  </si>
  <si>
    <t xml:space="preserve">Cette branche des fondateurs du groupe de négoce Louis-Dreyfus possède un armateur indépendant. Il est un peu moins touché que les autres, grâce à ses contrats à long terme avec des industriels. </t>
  </si>
  <si>
    <t>Corinne Mentzélopoulos</t>
  </si>
  <si>
    <t>Mentzélopoulos</t>
  </si>
  <si>
    <t>Corinne</t>
  </si>
  <si>
    <t>CHATEAU MARGAUX</t>
  </si>
  <si>
    <t>Mathieu Chabran et Antoine Flamarion</t>
  </si>
  <si>
    <t>Chabran</t>
  </si>
  <si>
    <t>Mathieu</t>
  </si>
  <si>
    <t>TIKEHAU CAPITAL</t>
  </si>
  <si>
    <t>Ces deux quadragénaires, qui se sont connus chez Merrill Lynch en 1998, ont fondé en 2004 leur propre société de gestion, qui gère aujourd'hui plus de 25 milliards d'actifs.</t>
  </si>
  <si>
    <t>Michel David-Weill et familles de Solages, Bernheim et Guyot</t>
  </si>
  <si>
    <t>David-Weill</t>
  </si>
  <si>
    <t>familles de Solages, Bernheim et Guyot</t>
  </si>
  <si>
    <t>EURAZEO</t>
  </si>
  <si>
    <t>Holding, services financiers</t>
  </si>
  <si>
    <t>Michaël Benabou</t>
  </si>
  <si>
    <t>Benabou</t>
  </si>
  <si>
    <t>Michaël</t>
  </si>
  <si>
    <t>FINANCIERE SAINT JAMES</t>
  </si>
  <si>
    <t>Ce quinquagénaire amateur d'art possède un important patrimoine immobilier parisien (20% de Beaugrenelle), pénalisé par la pandémie, et des participations dans des start-up (Glovo, Colonies, Feed...).</t>
  </si>
  <si>
    <t>Christian Louboutin</t>
  </si>
  <si>
    <t>Louboutin</t>
  </si>
  <si>
    <t>CHRISTIAN LOUBOUTIN</t>
  </si>
  <si>
    <t>Ce créateur de chaussures a 40 % de sa marque (CA : env. 800 millions) vendue dans ses 165 boutiques et un holding personnel, aux fonds propres bien garni. Il s’est allié à l’espagnol Puig.</t>
  </si>
  <si>
    <t>Philippe Oddo et sa famille</t>
  </si>
  <si>
    <t>Oddo</t>
  </si>
  <si>
    <t>ODDO BHF</t>
  </si>
  <si>
    <t>Services financier</t>
  </si>
  <si>
    <t>Le PDG et sa famille possèdent 60% de cette société financière qui s'est fortement développée grâce à de grosses acquisitions en Allemagne (110 milliards d'encours).</t>
  </si>
  <si>
    <t>Philippe Ginestet et sa famille</t>
  </si>
  <si>
    <t>Ginestet</t>
  </si>
  <si>
    <t>GIFI/TATI</t>
  </si>
  <si>
    <t>Les fondateurs de ce distributeur discount (CA : 1,4 milliard) ont agrandi son réseau de 435 magasins d’une cinquantaine de boutiques Tati, marque qu’ils avaient achetée il y a deux ans pour la relancer.</t>
  </si>
  <si>
    <t>Denis Oussadon et Jacques Benarroch</t>
  </si>
  <si>
    <t>Oussadon</t>
  </si>
  <si>
    <t>Denis</t>
  </si>
  <si>
    <t>FINANCIERE VALIM</t>
  </si>
  <si>
    <t xml:space="preserve">Ces Strasbourgeois possèdent plusieurs centaines de milliers de m2 commerciaux à Strasbourg. La famille Oussadon est aussi dans les mines en Afrique, en solo… </t>
  </si>
  <si>
    <t>Christian Roulleau et sa famille</t>
  </si>
  <si>
    <t>Roulleau</t>
  </si>
  <si>
    <t>SAMSIC</t>
  </si>
  <si>
    <t xml:space="preserve">A 69 ans, ce breton possède un groupe de services aux entreprises (CA : 2,7 milliards), très actif dans la désinfection pendant la pandémie. Il a acheté l’an dernier chateau Dauzac, pour dit-on 120 millions, convoité par le milliardaire Jack Ma ... </t>
  </si>
  <si>
    <t>François Faiveley et sa famille</t>
  </si>
  <si>
    <t>Faiveley</t>
  </si>
  <si>
    <t>WABTEC</t>
  </si>
  <si>
    <t>En plus de son domaine viticole de 1 220 hectares en Bourgogne, cette famille conserve 3,3% de l'équipementier ferroviaire américain qui avait racheté l'entreprise familiale en 2016.</t>
  </si>
  <si>
    <t>Dominique Desseigne et Famille Desseigne-Barrière</t>
  </si>
  <si>
    <t>Desseigne</t>
  </si>
  <si>
    <t>Dominique</t>
  </si>
  <si>
    <t>Famille Desseigne-Barrière</t>
  </si>
  <si>
    <t>GROUPE LUCIEN BARRIERE</t>
  </si>
  <si>
    <t>Hôtellerie, Casinos</t>
  </si>
  <si>
    <t>Les héritiers du groupe de casinos-hôtels (CA : 1,2 milliard) ont 60 % du capital et autant de la Fermière de Cannes. Leur secteur a été particulièrement impacté par la crise du Covid19.</t>
  </si>
  <si>
    <t>Bernard Charlès</t>
  </si>
  <si>
    <t>Charlès</t>
  </si>
  <si>
    <t>Le directeur général a acquis, en une trentaine d'années, 1,5 % du leader mondial des logiciels de conception, de fabrication et de simulation industrielle (CA : 4 milliards).</t>
  </si>
  <si>
    <t>Walter Butler</t>
  </si>
  <si>
    <t>Butler</t>
  </si>
  <si>
    <t>Walter</t>
  </si>
  <si>
    <t>BUTLER INDUSTRIES</t>
  </si>
  <si>
    <t>Holding, numérique, tourisme</t>
  </si>
  <si>
    <t>Plusieurs participations de ce spécialiste de la reprise d'entreprises ont souffert du confinement, comme le Paradis Latin, mais d'autres en ont profité comme NXO (flux digitaux des entreprises).</t>
  </si>
  <si>
    <t>Léone Meyer et sa famille</t>
  </si>
  <si>
    <t>Léone</t>
  </si>
  <si>
    <t>PHISON CAPITAL</t>
  </si>
  <si>
    <t>Holdin</t>
  </si>
  <si>
    <t xml:space="preserve">La co-héritière des Galeries Lafayette a revendu ses parts il y a une quinzaine d’années. Elle gère ce capital par le biais de plusieurs holdings richement dotées en fonds propres. </t>
  </si>
  <si>
    <t>Jean-François Moueix et Jean Moueix ainsi que leur famille</t>
  </si>
  <si>
    <t>Moueix</t>
  </si>
  <si>
    <t>Jean-François</t>
  </si>
  <si>
    <t>et leur famille</t>
  </si>
  <si>
    <t>VIDELOT</t>
  </si>
  <si>
    <t>Vins</t>
  </si>
  <si>
    <t>Cette famille bordelaise possède à travers sa holding la puissante maison de négoce Duclot et surtout 80% du mythique Château Petrus, un des vins les plus chers du monde.</t>
  </si>
  <si>
    <t>Michel Ohayon</t>
  </si>
  <si>
    <t>Ohayon</t>
  </si>
  <si>
    <t>GROUPE FIB</t>
  </si>
  <si>
    <t>Immobilier, hôtellerie, distribution</t>
  </si>
  <si>
    <t xml:space="preserve">Ce Bordelais possède de l'immobilier commercial, de l'hôtellerie de luxe, de l'oenotourisme et depuis quelques mois 22 magasins Galeries Lafayette en région et l'enseigne La Grande Récré. Des activités qui ont souffert du confinement. </t>
  </si>
  <si>
    <t>Dominique Pellé</t>
  </si>
  <si>
    <t>Pellé</t>
  </si>
  <si>
    <t>GALACTUS INVEST</t>
  </si>
  <si>
    <t>Maisons de retraite, santé</t>
  </si>
  <si>
    <t>Après avoir vendu 55% du réseau d’Ehpad Domidep (valorisé 1,1 milliard pour 300 millions d’activité), cet entrepreneur lyonnais développe ses participations, dont les campings Celia.</t>
  </si>
  <si>
    <t>Sébastien Picciotto</t>
  </si>
  <si>
    <t>Picciotto</t>
  </si>
  <si>
    <t>Sébastien</t>
  </si>
  <si>
    <t>ORFIM</t>
  </si>
  <si>
    <t>Cet octogénaire a cédé, il ya quelques années, deux belles participations (Radiall et Rubis) mais conserve à travers sa holding 5,2% du groupe de son ami Vincent Bolloré et de très solides fonds propres.</t>
  </si>
  <si>
    <t>Julien Sorbac</t>
  </si>
  <si>
    <t>Sorbac</t>
  </si>
  <si>
    <t>Internet, Distribution, Immobilier</t>
  </si>
  <si>
    <t>Le cofondateur de ce site de ventes en ligne (CA : 4 milliards) en a 16%. Il possède aussi de l’immobilier. Nous maintenons la même estimation que l’an dernier, compte tenu de la croissance de Veepee.</t>
  </si>
  <si>
    <t>Moez-Alexandre Zouari et Soraya Zouari ainsi que leur famille</t>
  </si>
  <si>
    <t>Zouari</t>
  </si>
  <si>
    <t>Moez-Alexandre</t>
  </si>
  <si>
    <t>GROUPE ZOUARI</t>
  </si>
  <si>
    <t>Distribution, Immobilier</t>
  </si>
  <si>
    <t>Distribution, Immobilie</t>
  </si>
  <si>
    <t>Ces Parisiens ont acheté 43% du distributeur Picard, en partie, grâce à la vente de la moitié de leurs 400 magasins (Franprix, Monoprix...) à Casino. Ils ont aussi beaucoup d’immobilier.</t>
  </si>
  <si>
    <t>Alex Bongrain et sa famille</t>
  </si>
  <si>
    <t>Bongrain</t>
  </si>
  <si>
    <t>Alex</t>
  </si>
  <si>
    <t>SAVENCIA EX BONGRAIN</t>
  </si>
  <si>
    <t>La famille fondatrice possède deux tiers de ce groupe laitier (Elle&amp;Vire) et fromager (Tartare, St Moret, Coeur de Lion...), qui contrôle aussi Bordeau Chesnel et le chocolatier Valrhona (CA : 5 milliards).</t>
  </si>
  <si>
    <t>Eric Derville et sa famille</t>
  </si>
  <si>
    <t>Derville</t>
  </si>
  <si>
    <t>MOBIVIA</t>
  </si>
  <si>
    <t>Ces membres de la famille Mulliez possèdent la moitié du n°1 européen des centres auto (CA : plus de 3,2 milliards) et ses 3100 sites (Midas, Norauto, ATU...). Ils ont fait alliance avec l’anglais Halfords pour leurs achats.</t>
  </si>
  <si>
    <t>Olivier Mitterrand et sa famille</t>
  </si>
  <si>
    <t>Mitterrand</t>
  </si>
  <si>
    <t>BASSAC (ex Les Nouveaux Constructeurs)</t>
  </si>
  <si>
    <t>Immobilier, BTP</t>
  </si>
  <si>
    <t>Le président-fondateur possède, avec sa famille, 83,6% de cette société de promotion immobilière (CA : 976 millions), qui possède des filiales en Allemagne et en Espagne.</t>
  </si>
  <si>
    <t>Eric de Rothschild et Robert de Rothschild ainsi que leur famille</t>
  </si>
  <si>
    <t>Eric de</t>
  </si>
  <si>
    <t>LAFITE ROTHSCHILD</t>
  </si>
  <si>
    <t>Services financiers, vins</t>
  </si>
  <si>
    <t>Services financiers, vin</t>
  </si>
  <si>
    <t>Ces deux frères possèdent ce premier grand cu bordelais, ainsi que de nombreux vignobles en France et à l'étranger. Et 19% du holding familial coté Rothschild &amp; Co.</t>
  </si>
  <si>
    <t>Jean-Paul Bigard et sa famille</t>
  </si>
  <si>
    <t>Bigard</t>
  </si>
  <si>
    <t>GROUPE BIGARD</t>
  </si>
  <si>
    <t>Ces Bretons traitent dans leurs d’abattoirs (CA : env 4,1 milliards) 40% de nos bovins et ont du publier leurs bénéfices (env 100 millions). Ce qui nous amène à laisser inchangé leur patrimoine, malgré la crise.</t>
  </si>
  <si>
    <t>Pierre Courgeon et Familles Picq et Schiever</t>
  </si>
  <si>
    <t>Courgeon</t>
  </si>
  <si>
    <t>Familles Picq et Schiever</t>
  </si>
  <si>
    <t>SCHIEVER DISTRIBUTION</t>
  </si>
  <si>
    <t>Distribution, hypermarchés</t>
  </si>
  <si>
    <t>Ces Bourguignons ont développé un réseau de 400 magasins (CA est. : plus de 1,5 milliard), sous marques Auchan, Atac,Proxi, Welldom, en France et en Pologne. Le Covid a interrompu sa croissance.</t>
  </si>
  <si>
    <t>Danièle Kapel-Marcovici et sa famille</t>
  </si>
  <si>
    <t>Kapel-Marcovici</t>
  </si>
  <si>
    <t>RAJA</t>
  </si>
  <si>
    <t>Industrie, Cartons</t>
  </si>
  <si>
    <t>La fille de la fondatrice de ce distributeur familial de fournitures pour entreprises (CA : plus d’un milliard) en possède 100%. Elle vient de racheter au néerlandais Staples plusieurs activités : JPG Bernard, Kalamazoo et Mondoffice.</t>
  </si>
  <si>
    <t>Baudouin Monnoyeur et sa famille</t>
  </si>
  <si>
    <t>Monnoyeur</t>
  </si>
  <si>
    <t>Baudouin</t>
  </si>
  <si>
    <t>GROUPE MONNOYEUR</t>
  </si>
  <si>
    <t>Distribution, logistique</t>
  </si>
  <si>
    <t>Distribution, logistique, énergie</t>
  </si>
  <si>
    <t>Cette famille contrôle un groupe diversifié dans les biens d’équipement pour la construction, la production d'énergie, la manutention, et les engins agricoles (CA : 2,1 milliards)</t>
  </si>
  <si>
    <t>Yvan Steyert et sa famille</t>
  </si>
  <si>
    <t>Steyert</t>
  </si>
  <si>
    <t>Yvan</t>
  </si>
  <si>
    <t>SOCOMEC</t>
  </si>
  <si>
    <t xml:space="preserve">Industrie électrique </t>
  </si>
  <si>
    <t>La 4e génération de cette famille alsacienne possède 88 % de ce fabricant de systèmes basse tension (CA est. : 550 millions). La valorisation du groupe, très développé aux USA, a peu souffert des effets de la pandémie.</t>
  </si>
  <si>
    <t>Maurice Bansay</t>
  </si>
  <si>
    <t>Bansay</t>
  </si>
  <si>
    <t>Maurice</t>
  </si>
  <si>
    <t>APSYS</t>
  </si>
  <si>
    <t>Immobilier commercia</t>
  </si>
  <si>
    <t xml:space="preserve">Ce promoteur a une trentaine de centres commerciaux dont 40% de Beaugrenelle, à Paris, et 100% du méga-centre commercial Poznania, en Pologne. </t>
  </si>
  <si>
    <t>Pierre Cardin</t>
  </si>
  <si>
    <t>Cardin</t>
  </si>
  <si>
    <t>PIERRE CARDIN</t>
  </si>
  <si>
    <t>A 98 ans, le créateur de mode règne encore sur un empire (assez désordonné), qui compte des licences, des immeubles (dont celui de Maxim’s, à Paris) et plus d’une dizaine de maisons.</t>
  </si>
  <si>
    <t>Pierre Esnée et sa famille</t>
  </si>
  <si>
    <t>Esnée</t>
  </si>
  <si>
    <t>SD2P</t>
  </si>
  <si>
    <t>Cette famille, après avoir vendu l’hôtel Lancaster (65 millions, dit-on) en 2019, développe un solide groupe de 12000 chambres, avec du vin et des investissements comme Cityscoot.</t>
  </si>
  <si>
    <t>Sébastien Lépinard et Famille Halley</t>
  </si>
  <si>
    <t>Lépinard</t>
  </si>
  <si>
    <t>Famille Halley</t>
  </si>
  <si>
    <t>NEXT WORLD GROUP</t>
  </si>
  <si>
    <t>Le gendre de Paul-Louis Halley (famille fondatrice de Promodes, vendu à Carrefour) a monté ce fonds avec l’appui familial, qui investit dans des startup (Alter Eco, Kusmi Tea, La Boulange...)</t>
  </si>
  <si>
    <t>Jean-Claude Pick et sa famille</t>
  </si>
  <si>
    <t>Pick</t>
  </si>
  <si>
    <t>COFINANCE</t>
  </si>
  <si>
    <t xml:space="preserve">Cet ingénieur a bâti en une cinquantaine d'années une foncière de bureaux et commerces, en France et aux Etats-Unis. Ses actifs dépassent les 500 millions d’euros. </t>
  </si>
  <si>
    <t>Elisabeth Badinter et sa famille</t>
  </si>
  <si>
    <t>Badinter</t>
  </si>
  <si>
    <t>Elisabeth</t>
  </si>
  <si>
    <t>PUBLICIS</t>
  </si>
  <si>
    <t>Médias, Publicité</t>
  </si>
  <si>
    <t xml:space="preserve">La famille du fondateur du n° 3 mondial de la communication (CA : 9,9 milliards) en conserve 7,1 %. Le cours de Publicis a baissé de 30% en un an et de moitié en trois ans. </t>
  </si>
  <si>
    <t>Eric Hémar</t>
  </si>
  <si>
    <t>Hémar</t>
  </si>
  <si>
    <t>ID LOGISTICS</t>
  </si>
  <si>
    <t>Le PDG contrôle la majorité de ce groupe de logistique (CA : 1,5 milliard), dont l'activité centrée sur la distribution alimentaire et le e-commerce a tourné à plein pendant le confinement</t>
  </si>
  <si>
    <t>Famille Daher</t>
  </si>
  <si>
    <t>Daher</t>
  </si>
  <si>
    <t>DAHER</t>
  </si>
  <si>
    <t>Aéronautiqu</t>
  </si>
  <si>
    <t>Les descendants du fondateur de cet équipementier aéronautique (CA : 1,3 milliard) en ont 80 %. Daher pâtit des effets du Covid19 et pourrait perdre 400 millions de chiffre d’affaires cette année.</t>
  </si>
  <si>
    <t>Jean-Jacques Frey et sa famille</t>
  </si>
  <si>
    <t>Frey</t>
  </si>
  <si>
    <t>Jean-Jacques</t>
  </si>
  <si>
    <t>COMPAGNIE FREY</t>
  </si>
  <si>
    <t>Holding, vins et champagne</t>
  </si>
  <si>
    <t>Holding, Immobilier, Vins</t>
  </si>
  <si>
    <t>Sébastien Aguettant</t>
  </si>
  <si>
    <t>Aguettant</t>
  </si>
  <si>
    <t>DELPHARM</t>
  </si>
  <si>
    <t xml:space="preserve">Nous avions sous-estimé ce sous-traitant de développement de médicaments (CA : 750 millions), qui a repris en octobre dernier 5 sites du façonnier Famar. </t>
  </si>
  <si>
    <t>Philippe Austruy et sa famille</t>
  </si>
  <si>
    <t>Austruy</t>
  </si>
  <si>
    <t>GROUPE SIS</t>
  </si>
  <si>
    <t>Immobilier, Hôtellerie, services à la personne, Vins</t>
  </si>
  <si>
    <t>Après avoir revendu ses premiers réseaux de cliniques et de maisons de retraite, cet entrepreneur a bâti  un groupe présent dans les services à la personnes,l'immobilier, l'hotellerie et le vignoble</t>
  </si>
  <si>
    <t>Henri Chambon et sa famille</t>
  </si>
  <si>
    <t>Chambon</t>
  </si>
  <si>
    <t>SOCRI-SFH</t>
  </si>
  <si>
    <t>Cette famille a créé les centres commerciaux Polygone (Montpellier, Béziers, Nice Etoile et 50 % de Polygone Cagnes) et  possède 6 hôtels dont le Grand Hotel de St-Jean-de-Luz.</t>
  </si>
  <si>
    <t>Florian Douetteau et Clément Stenac, Marc Batty, Thomas Cabrol</t>
  </si>
  <si>
    <t>Douetteau</t>
  </si>
  <si>
    <t>Florian</t>
  </si>
  <si>
    <t>DATAIKU</t>
  </si>
  <si>
    <t>Internet</t>
  </si>
  <si>
    <t>Les fondateurs restent très présents au capital de ce groupe d'analyse des données, valorisé plus d'un milliard de dollars après l'entrée au capital de Google en décembre 2019.</t>
  </si>
  <si>
    <t xml:space="preserve"> Familles Faure et Machet</t>
  </si>
  <si>
    <t>Familles Faure et Machet</t>
  </si>
  <si>
    <t>FM LOGISTIC</t>
  </si>
  <si>
    <t>Transports, logistique</t>
  </si>
  <si>
    <t>Ces familles vosgiennes possède ce groupe de logistique (CA: 1,3 milliard) implanté en France, en Italie, en Espagne et en Inde. Son activité a été perturbée par la pandémie.</t>
  </si>
  <si>
    <t>Pierre Gattaz et sa famille</t>
  </si>
  <si>
    <t>Gattaz</t>
  </si>
  <si>
    <t>RADIALL</t>
  </si>
  <si>
    <t>Electronique, Vins</t>
  </si>
  <si>
    <t>Les héritiers du créateur de ce groupe de composants électroniques (CA : env 380 millions) en possèdent 98%. Pierre, fils du fondateur, a aussi acheté en 2017 le vignoble de Sannes (Lubéron) pour une douzaine de millions.</t>
  </si>
  <si>
    <t>François Lazard et sa famille</t>
  </si>
  <si>
    <t>Lazard</t>
  </si>
  <si>
    <t>LAZARD GROUP REAL ESTATE</t>
  </si>
  <si>
    <t>Ce Strasbourgeois possède avec sa famille un groupe de promotion, propriétaire de plus de 100 000 m2 de bureaux. Le groupe, aux fonds propres solides, dispose aussi d’une belle trésorerie...</t>
  </si>
  <si>
    <t>Richard Mille et sa famille</t>
  </si>
  <si>
    <t>Mille</t>
  </si>
  <si>
    <t>Richard</t>
  </si>
  <si>
    <t>MONTRES RICHARD MILLE</t>
  </si>
  <si>
    <t>Ce Varois d'origine s'est fait une place dans le marché très élitiste de la haute horlogerie (CA : env. 300 millions). Il a vendu près de 5000 montres l'an dernier, à un prix moyen de près de... 200 000 euros.</t>
  </si>
  <si>
    <t>Marc Prikazsky</t>
  </si>
  <si>
    <t>Prikazsky</t>
  </si>
  <si>
    <t>CEVA SANTE ANIMALE</t>
  </si>
  <si>
    <t>Claude Guedj et sa famille</t>
  </si>
  <si>
    <t>Guedj</t>
  </si>
  <si>
    <t>Claude</t>
  </si>
  <si>
    <t>GROUPE CRIT</t>
  </si>
  <si>
    <t>Services, Intérim</t>
  </si>
  <si>
    <t>Intérim, Travail temporaire</t>
  </si>
  <si>
    <t>Roland Beaumanoir</t>
  </si>
  <si>
    <t>Beaumanoir</t>
  </si>
  <si>
    <t>GROUPE BEAUMANOIR</t>
  </si>
  <si>
    <t>Distribution, Habillement</t>
  </si>
  <si>
    <t>Ce Breton développe ses enseignes de prêt-à-porter Morgan, Cache Cache, Bonobo et Bréal (CA : 1,2 milliard) dans ses 2200 magasins en France, Espagne et... Chine. Les finances sont tendues...</t>
  </si>
  <si>
    <t>Hugues Dewavrin et sa famille</t>
  </si>
  <si>
    <t>Dewavrin</t>
  </si>
  <si>
    <t>Hugues</t>
  </si>
  <si>
    <t>POMONA</t>
  </si>
  <si>
    <t>Cette famille du Nord possède trois-quarts du N°1 français de la distribution de fruits et légumes (CA : 3,8 milliards). L’entreprise, bientôt centenaire, a pâti de la fermeture de ses clients pendant le confinement.</t>
  </si>
  <si>
    <t>Jean-Paul Dubreuil et sa famille</t>
  </si>
  <si>
    <t>Dubreuil</t>
  </si>
  <si>
    <t>GROUPE DUBREUIL</t>
  </si>
  <si>
    <t>Distribution, Transports</t>
  </si>
  <si>
    <t>Distribution, Transports, hôtellerie, tourism</t>
  </si>
  <si>
    <t>A 77 ans, ce Vendéen détient 100% de son groupe (CA : 2,2 milliards) qui intervient dans le transport aérien (Air Caraibes) et routier, la distribution auto et l’hôtellerie, et a été durement touché par la crise.</t>
  </si>
  <si>
    <t>Stanislas Rollin et sa famille</t>
  </si>
  <si>
    <t>Rollin</t>
  </si>
  <si>
    <t>Stanislas</t>
  </si>
  <si>
    <t>BOISSEE FINANCES</t>
  </si>
  <si>
    <t>Cet ancien directeur financier d'Accor est devenu un des premiers franchisés de l'enseigne avec 80 hôtels, et a aussi développé 9 centres de thérapie Thalazur sur les côtes françaises</t>
  </si>
  <si>
    <t>Jacques Essebag (dit Arthur)</t>
  </si>
  <si>
    <t>Essebag (dit Arthur)</t>
  </si>
  <si>
    <t>AWPG</t>
  </si>
  <si>
    <t>Médias, Immobilier</t>
  </si>
  <si>
    <t>Médias, Immobilier, Hôtellerie</t>
  </si>
  <si>
    <t>En plus de 30 ans de carrière, l'animateur a développé un groupe de sociétés de production (télé, radio, spectacle vivant), racheté la radio Ouï FM ainsi que de l'immobilier et d'autres participations.</t>
  </si>
  <si>
    <t>Philippe Foriel-Destezet</t>
  </si>
  <si>
    <t>Foriel-Destezet</t>
  </si>
  <si>
    <t>ADECCO</t>
  </si>
  <si>
    <t xml:space="preserve">Intérim,Travail temporaire </t>
  </si>
  <si>
    <t>Le cofondateur du n° 1 mondial de l'intérim (CA : 23,4 milliards) en possède environ 4,8 % à travers son holding Akila, ainsi que d’autres participations.</t>
  </si>
  <si>
    <t>Catherine Barthélémy et sa famille</t>
  </si>
  <si>
    <t>Barthélémy</t>
  </si>
  <si>
    <t>Catherine</t>
  </si>
  <si>
    <t>MANULOC</t>
  </si>
  <si>
    <t>Compte tenu des transactions dans le secteur, nous relevons notre estimation des 82% de ces discrets Lorrains dans ce prospère groupe de location de matériel de manutention (CA : plus de 400 millions).</t>
  </si>
  <si>
    <t>Jean-Paul Berthomé et sa famille</t>
  </si>
  <si>
    <t>Berthomé</t>
  </si>
  <si>
    <t>EXPANSCIENCE</t>
  </si>
  <si>
    <t>Les fils du fondateur de ce laboratoire d’Eure-et-Loir (CA : env 380 millions) en possèdent 100%. Ils développent leurs deux marques phare, Mustella et Piasclédine 300, un traitement de l’arthrose.</t>
  </si>
  <si>
    <t>Stéphane Eimer</t>
  </si>
  <si>
    <t>Eimer</t>
  </si>
  <si>
    <t>BIOGROUP-LCD</t>
  </si>
  <si>
    <t>Santé, Immobilier</t>
  </si>
  <si>
    <t>Ce médecin contrôle ce gros groupement de 630 labos d’analyses médicales (CA : 740 millions) et presque 7000 personnes, qui grossit par acquisition. Il a aussi de l’immobilier.</t>
  </si>
  <si>
    <t>Pierre Kosciusko-Morizet et Pierre Krings</t>
  </si>
  <si>
    <t>Kosciusko-Morizet</t>
  </si>
  <si>
    <t>KERNEL INVESTISSEMENTS</t>
  </si>
  <si>
    <t>Holding, Internet</t>
  </si>
  <si>
    <t>Holding, Internet, Immobilier</t>
  </si>
  <si>
    <t>Nous associons les deux cofondateurs de Priceminister (revendu à Rakuten) et du fonds Kernel (Doctolib...). Ils ont aussi une participation dans plusieurs fonds d’Isai.</t>
  </si>
  <si>
    <t>Pâris Mouratoglou et David Corchia</t>
  </si>
  <si>
    <t>Mouratoglou</t>
  </si>
  <si>
    <t>Pâris</t>
  </si>
  <si>
    <t xml:space="preserve">TOTAL EREN </t>
  </si>
  <si>
    <t>Energie</t>
  </si>
  <si>
    <t>Energies renouvelables</t>
  </si>
  <si>
    <t>Les deux fondateurs contrôlent près de 50% de ce producteur d'énergies renouvelables mixtes (éolien, solaire, hydrauliques), ainsi que d'autres actifs. Total monte régulièrement au capital</t>
  </si>
  <si>
    <t>Frédéric Sanchez</t>
  </si>
  <si>
    <t>Sanchez</t>
  </si>
  <si>
    <t>FIVES</t>
  </si>
  <si>
    <t>Etienne Frechin et sa famille</t>
  </si>
  <si>
    <t>Frechin</t>
  </si>
  <si>
    <t>Etienne</t>
  </si>
  <si>
    <t>VETOQUINOL</t>
  </si>
  <si>
    <t>Christian Boiron et sa famille</t>
  </si>
  <si>
    <t>Boiron</t>
  </si>
  <si>
    <t>BOIRON</t>
  </si>
  <si>
    <t xml:space="preserve">Pharmacie, Santé </t>
  </si>
  <si>
    <t xml:space="preserve">La famille fondatrice possède 69 % du leader mondial de l’homéopathie (Arnigel, Oscillococcinum...). En deux ans, leur fortune a fondu des deux-tiers : le groupe (CA : 557 millions) souffre de la crise et du déremboursement de ses produits. </t>
  </si>
  <si>
    <t>Michel Baulé</t>
  </si>
  <si>
    <t>Baulé</t>
  </si>
  <si>
    <t>EXIMIUM</t>
  </si>
  <si>
    <t xml:space="preserve">Holding, Immobilier </t>
  </si>
  <si>
    <t>Ce docteur en chimie a créé, après avoir vendu son groupe de Polyuréthane, une société d’investissement avec des participations cotées et non-cotées et de l’immobilier.</t>
  </si>
  <si>
    <t>Guy Verrecchia et sa famille</t>
  </si>
  <si>
    <t>Verrecchia</t>
  </si>
  <si>
    <t>Guy</t>
  </si>
  <si>
    <t>UGC</t>
  </si>
  <si>
    <t>Le propriétaire de plus de 90 % du 2e réseau de cinémas en France, aligne plus de 500 salles, depuis le rachat l’an dernier de C2L. Il possède aussi une partie de l’immobilier. Mais n’a pas échappé aux effets du confinement.</t>
  </si>
  <si>
    <t>Jerôme François et sa famille</t>
  </si>
  <si>
    <t>Jerôme</t>
  </si>
  <si>
    <t>TFF GROUP</t>
  </si>
  <si>
    <t>Industrie, Bois</t>
  </si>
  <si>
    <t>La quatrième génération de la famille fondatrice possède 71% du premier tonnelier mondial (CA : 272 millions). TFF a suspendu ses objectifs à moyen terme à cause de la crise sanitaire.</t>
  </si>
  <si>
    <t>Simon Azoulay</t>
  </si>
  <si>
    <t>Azoulay</t>
  </si>
  <si>
    <t>Simon</t>
  </si>
  <si>
    <t>ALTEN</t>
  </si>
  <si>
    <t>Services informatiques, Numérique</t>
  </si>
  <si>
    <t>Cet ingénieur possède environ 15% du groupe d’ingénierie et de conseil en hautes technologies (CA : 2,6 milliards). Alten travaille notamment pour les secteurs automobile et l'aéronautique.</t>
  </si>
  <si>
    <t>Christophe Bonduelle et sa famille</t>
  </si>
  <si>
    <t>Bonduelle</t>
  </si>
  <si>
    <t>Christophe</t>
  </si>
  <si>
    <t>BONDUELLE</t>
  </si>
  <si>
    <t>Alimentation</t>
  </si>
  <si>
    <t>Les héritiers des fondateurs (en 1853 !) dirigent et contrôlent le géant des légumes, frais, en conserve et surgelés ( CA : 2,8 milliards). Bonduelle cultive 128 000 hectares dans le monde.</t>
  </si>
  <si>
    <t>Delphine André et sa famille</t>
  </si>
  <si>
    <t>Delphine</t>
  </si>
  <si>
    <t>GROUPE CHARLES ANDRE TRANSPORTS</t>
  </si>
  <si>
    <t>Transports, Logistique</t>
  </si>
  <si>
    <t>La petite-fille du fondateur dirige, depuis 30 ans, ce groupe de transport et de logistique, présent dans une quinzaine de pays. Il emploie près de 10 000 salariés (CA : 1,3 milliard).</t>
  </si>
  <si>
    <t>Nicole Bru-Magniez</t>
  </si>
  <si>
    <t>Bru-Magniez</t>
  </si>
  <si>
    <t>Nicole</t>
  </si>
  <si>
    <t>FONDATION BRU</t>
  </si>
  <si>
    <t>Holding, Pharmacie</t>
  </si>
  <si>
    <t xml:space="preserve">Pharmacie, Education </t>
  </si>
  <si>
    <t>Essentiellement riche de ses fonds propres, la fondation de l’héritière des laboratoires Upsa est très active en santé, en éducation et en culture, avec, à Venise, son Palais Bru Zane, spécialisé dans la musique romantique.</t>
  </si>
  <si>
    <t>Joseph Le Mer et sa famille</t>
  </si>
  <si>
    <t>Le Mer</t>
  </si>
  <si>
    <t>Joseph</t>
  </si>
  <si>
    <t>SERMETA</t>
  </si>
  <si>
    <t>Théodore Masliah</t>
  </si>
  <si>
    <t>Masliah</t>
  </si>
  <si>
    <t>Théodore</t>
  </si>
  <si>
    <t>FINAMAS</t>
  </si>
  <si>
    <t>Cette famille développe des projets dans l’immobilier de luxe dans le sud de la France. Elle vient d’achever le First Croisette, seul immeuble neuf face au Palais des Festivals, à Cannes.</t>
  </si>
  <si>
    <t>Antoine Raymond et sa famille</t>
  </si>
  <si>
    <t>Raymond</t>
  </si>
  <si>
    <t xml:space="preserve">A. RAYMOND </t>
  </si>
  <si>
    <t>Mécanique</t>
  </si>
  <si>
    <t>Cette famille grenobloise possède 100% de ce fabricant de fixations (CA : 1,2 milliard), qui subit de plein fouet la crise du secteur auto, son principal débouché.</t>
  </si>
  <si>
    <t>Henri Vaney Barande et sa famille</t>
  </si>
  <si>
    <t>Vaney Barande</t>
  </si>
  <si>
    <t>SYNERGIE</t>
  </si>
  <si>
    <t>Services, intérim, travail temporaire</t>
  </si>
  <si>
    <t>Le fondateur du n° 5 européen de la gestion des ressources humaines (CA : 2,6 milliards) en contrôle 69% avec sa famille. Son cours a baissé de 20% en un an, malgré un redressement net depuis avril.</t>
  </si>
  <si>
    <t>Gérard Perse</t>
  </si>
  <si>
    <t>Perse</t>
  </si>
  <si>
    <t>CHATEAU PAVIE</t>
  </si>
  <si>
    <t>Elie Assouline et Maurice Assouline ainsi que leur famille</t>
  </si>
  <si>
    <t>Assouline</t>
  </si>
  <si>
    <t>Elie</t>
  </si>
  <si>
    <t>CAFPI</t>
  </si>
  <si>
    <t>Services Financiers, Immobilier</t>
  </si>
  <si>
    <t>Nous réévaluons largement la fortune des deux frères, fondateurs de ce courtier en prêts immobiliers (Volume de prêts : env. 8 milliards d’euros). Cafpi chercherait à faire entrer un partenaire au capital.</t>
  </si>
  <si>
    <t>Olivier Bertrand</t>
  </si>
  <si>
    <t>Bertrand</t>
  </si>
  <si>
    <t>GROUPE BERTRAND</t>
  </si>
  <si>
    <t>Restauration</t>
  </si>
  <si>
    <t>Cet entrepreneur a bâti le numéro deux de la restauration commerciale (CA : 1,8 milliard) avec plus de 1 000 restaurants, dont Burger King, Léon de Bruxelles, Angelina... et des brasseries : l'Alsace, La Lorraine et Le Procope.</t>
  </si>
  <si>
    <t>Elisabeth Coquet-Reinier et sa famille</t>
  </si>
  <si>
    <t>Coquet-Reinier</t>
  </si>
  <si>
    <t>ONET</t>
  </si>
  <si>
    <t>Services, logistique</t>
  </si>
  <si>
    <t>Services aux entreprises, logistique, travail temporaire</t>
  </si>
  <si>
    <t>Cette famille marseillaise possède 81% de ce groupe de propreté, sécurité, intérim et logistique (CA : plus de 2 milliards). La baisse de valorisation reflète celle du secteur, durement impacté par le Covid19.</t>
  </si>
  <si>
    <t>Denis Dumont et sa famille</t>
  </si>
  <si>
    <t>Dumont</t>
  </si>
  <si>
    <t>PROSOL GESTION</t>
  </si>
  <si>
    <t xml:space="preserve"> Familles Duval-Fleury et Corneau</t>
  </si>
  <si>
    <t>Familles Duval-Fleury et Corneau</t>
  </si>
  <si>
    <t>COGEPA</t>
  </si>
  <si>
    <t>Les actionnaires héritiers de l’assureur Athéna sont à la tête d’un portefeuille d’une cinquantaine de participations. Leur family office dispose de plusieurs centaines de millions d’euros de fonds propres.</t>
  </si>
  <si>
    <t>Marie Farines et sa famille</t>
  </si>
  <si>
    <t>Farines</t>
  </si>
  <si>
    <t>Marie</t>
  </si>
  <si>
    <t>GROUPE PRIVILEGE</t>
  </si>
  <si>
    <t>Hôtellerie, Services</t>
  </si>
  <si>
    <t xml:space="preserve">Hôtellerie, Services Financiers </t>
  </si>
  <si>
    <t>Ces Perpignanais possèdent un groupe d’une quarantaine d’hôtels, surtout Accor, à Paris et en régions. Ils ont vendu les roqueforts Papillon, mais conservent leur réseau de cabinets comptables.</t>
  </si>
  <si>
    <t>Guillaume Fonkenell</t>
  </si>
  <si>
    <t>Fonkenell</t>
  </si>
  <si>
    <t>PHARO MANAGEMENT</t>
  </si>
  <si>
    <t>Services Financiers</t>
  </si>
  <si>
    <t>Jacques Gad et Françoise Roblin ainsi que leur famille</t>
  </si>
  <si>
    <t>Gad</t>
  </si>
  <si>
    <t>COFIGAD</t>
  </si>
  <si>
    <t>Ces Bretons possèdent un parc d'une trentaine d'hôtels franchisés Accor (2 500 chambres) en France et en Suisse, qui ont souffert des effets du confinement.</t>
  </si>
  <si>
    <t>Hubert Guillard et sa famille</t>
  </si>
  <si>
    <t>Guillard</t>
  </si>
  <si>
    <t>Hubert</t>
  </si>
  <si>
    <t>CHG PARTICIPATIONS</t>
  </si>
  <si>
    <t>Assurance, Hôtellerie</t>
  </si>
  <si>
    <t xml:space="preserve">Cette famille nantaise a vendu en mai ses parts dans CEP, son courtier en assurance (valorisé plus d’un milliard), au fonds Bridgepoint. Elle a aussi du vin et de l’hôtellerie. </t>
  </si>
  <si>
    <t>Gabriel Harari et sa famille</t>
  </si>
  <si>
    <t>Harari</t>
  </si>
  <si>
    <t>Gabriel</t>
  </si>
  <si>
    <t>GAB CAPITAL</t>
  </si>
  <si>
    <t>Les anciens propriétaires du laboratoire pharmaceutique Negma, vendu en 2007, gèrent leurs participations, très éclatées, depuis Genève, où ils se sont installés il y a vingt ans.</t>
  </si>
  <si>
    <t>Philippe Jabre</t>
  </si>
  <si>
    <t>Jabre</t>
  </si>
  <si>
    <t>JABRE FAMILY OFFICE</t>
  </si>
  <si>
    <t xml:space="preserve">Services Financiers </t>
  </si>
  <si>
    <t xml:space="preserve">Ce financier gérait cinq fonds à succès, mais a décidé de rendre l’argent de trois d’entre eux à ses clients, devant les conditions de marché. Il a cédé les deux autres et s’est lancé dans un autre projet : un musée... </t>
  </si>
  <si>
    <t>David Khuat-Duy et sa famille</t>
  </si>
  <si>
    <t>Khuat-Duy</t>
  </si>
  <si>
    <t>David</t>
  </si>
  <si>
    <t>IVALUA</t>
  </si>
  <si>
    <t>Logiciels, Internet, Numérique</t>
  </si>
  <si>
    <t>En 20 ans, ce polytechnicien a bâti, en Californie, un des leaders mondiaux des logiciels de gestion des dépenses pour les entreprises (CA : env. 100 millions). Il en conserve 40%.</t>
  </si>
  <si>
    <t>Famille Lejeune</t>
  </si>
  <si>
    <t>Lejeune</t>
  </si>
  <si>
    <t>GROUPE LEJEUNE</t>
  </si>
  <si>
    <t>Cette famille française a fait fortune en vendant son entreprise de pâte à papier Alicel. Installée à Genève, elle contrôle plusieurs
sociétés.</t>
  </si>
  <si>
    <t>Stanislas Niox-Chateau et Ivan Schneider, Jessy Bernal</t>
  </si>
  <si>
    <t>Niox-Chateau</t>
  </si>
  <si>
    <t>DOCTOLIB</t>
  </si>
  <si>
    <t>Les fondateurs du site de prise de rendez-vous médicaux en ligne en possèdent environ un tiers. Sa fréquentation a explosé avec les téléconsultations pendant le confinement.</t>
  </si>
  <si>
    <t>Stéphane Pacaud</t>
  </si>
  <si>
    <t>Pacaud</t>
  </si>
  <si>
    <t>WGCZ</t>
  </si>
  <si>
    <t>Michel-Henri Pinaire et sa famille</t>
  </si>
  <si>
    <t>Pinaire</t>
  </si>
  <si>
    <t>Michel-Henri</t>
  </si>
  <si>
    <t>FSD</t>
  </si>
  <si>
    <t>Automobile, Métallurgie</t>
  </si>
  <si>
    <t>Aubert de Villaine et sa famille</t>
  </si>
  <si>
    <t>Villaine</t>
  </si>
  <si>
    <t>Aubert de</t>
  </si>
  <si>
    <t>ROMANEE CONTI</t>
  </si>
  <si>
    <t>Ce vigneron, grand amateur de musique classique et co-gérant du mythique cru de Bourgogne depuis plus de quarante ans, en est aussi, avec sa famille, propriétaire à 50%.</t>
  </si>
  <si>
    <t>Alexandre Yazdi et Laurent Ritter</t>
  </si>
  <si>
    <t>Yazdi</t>
  </si>
  <si>
    <t>Alexandre</t>
  </si>
  <si>
    <t>VOODOO</t>
  </si>
  <si>
    <t>Jeux vidéo, Internet, Numérique</t>
  </si>
  <si>
    <t>Ce deux trentenaires possèdent les deux tiers de la société qu'ils ont fondé en 2014. Voodoo (CA : 325 millions) est devenue n°1 français du jeu vidéo sur mobile, avec 2,6 milliards de téléchargements.</t>
  </si>
  <si>
    <t>Didier Deconinck et sa famille</t>
  </si>
  <si>
    <t>Deconinck</t>
  </si>
  <si>
    <t>TARKETT</t>
  </si>
  <si>
    <t>Le vice-président du conseil de surveillance du fabricant des revêtements de sol et surfaces sportives (CA: 3 milliards) en conserve la majorité avec sa famille. Le cours de Tarkett a perdu 40% en un an</t>
  </si>
  <si>
    <t>Xavier Alvarez-Roman</t>
  </si>
  <si>
    <t>Alvarez-Roman</t>
  </si>
  <si>
    <t>HERACLES</t>
  </si>
  <si>
    <t xml:space="preserve">Ce promoteur contrôle 100 % de sa société, qui possède 140 000 m² d’immobilier francilien. Très endettée, elle doit faire face à ses échéances. </t>
  </si>
  <si>
    <t>Famille Aulas</t>
  </si>
  <si>
    <t>Aulas</t>
  </si>
  <si>
    <t>HOLNEST</t>
  </si>
  <si>
    <t>Holding, immobilier</t>
  </si>
  <si>
    <t>Cette famille, dont la fortune est issue de la vente de sa société de services informatiques Cegid, détient désormais des actifs dans le sport (Olympique Lyonnais), le capital-investissement et l’immobilier.</t>
  </si>
  <si>
    <t>Christian Burrus et sa famille</t>
  </si>
  <si>
    <t>Burrus</t>
  </si>
  <si>
    <t>DIOT</t>
  </si>
  <si>
    <t>Services Financiers, Assurances</t>
  </si>
  <si>
    <t xml:space="preserve">Cette famille contrôle, à travers sa société de gestion Dôm, cet assureur, et a des parts dans le courtier Esca, Téléverbier et Cofidur. Et a fait un aller-retour boursier très profitable sur April, repris par le fonds CVC. </t>
  </si>
  <si>
    <t>Yves Forestier et Jean-Claude Forestier</t>
  </si>
  <si>
    <t>Forestier</t>
  </si>
  <si>
    <t>PETIT FORESTIER</t>
  </si>
  <si>
    <t>Location</t>
  </si>
  <si>
    <t>La famille fondatrice de ce loueur de camions frigorifiques (CA : 809 millions) en possède 56%. L’activité 2019 était en forte hausse : nous conservons la même estimation, malgré “l’effet Covid19”.</t>
  </si>
  <si>
    <t>Albert Hadjez et sa famille</t>
  </si>
  <si>
    <t>Hadjez</t>
  </si>
  <si>
    <t>Albert</t>
  </si>
  <si>
    <t>GROUPE HADJEZ</t>
  </si>
  <si>
    <t xml:space="preserve">Cette famille a acquis auprès du groupe Mark &amp; Spencer la franchise de ses magasins alimentaires en France. Elle gère aussi d’autres magasins sous enseigne Franprix… </t>
  </si>
  <si>
    <t>Jean-Claude Lavorel et sa famille</t>
  </si>
  <si>
    <t>Lavorel</t>
  </si>
  <si>
    <t>LAVOREL HOTELS</t>
  </si>
  <si>
    <t>Hotellerie, Tourisme</t>
  </si>
  <si>
    <t xml:space="preserve">Ces industriels lyonnais reconvertis dans l’hôtellerie possèdent huit hôtels et une compagnie de bateaux sur le Rhône. L’activité du groupe a particulièrement souffert du confinement. </t>
  </si>
  <si>
    <t>Rodolphe Marchais et sa famille</t>
  </si>
  <si>
    <t>Marchais</t>
  </si>
  <si>
    <t>TAT GROUP</t>
  </si>
  <si>
    <t>Transports, Immobilier</t>
  </si>
  <si>
    <t xml:space="preserve">Les fondateurs du groupe aérien TAT se sont recentrés sur la maintenance, sous leur marque Sabena Technics (CA : 450 millions). Ils en ont cédé 66 %, l’an dernier, valorisant la société 320 millions. Ils ont aussi un gros patrimoine foncier.
</t>
  </si>
  <si>
    <t>Gilles Neubauer et Hervé Neubauer ainsi que leur famille</t>
  </si>
  <si>
    <t>Neubauer</t>
  </si>
  <si>
    <t>NEUBAUER</t>
  </si>
  <si>
    <t>Distribution automobile</t>
  </si>
  <si>
    <t xml:space="preserve">Cette famille détient une quarantaine de concessions auto (CA : env. 700 millions), à Paris. Elle a vendu environ 30 000 véhicules l’an dernier. Elle possède surtout un très beau parc immobilier. </t>
  </si>
  <si>
    <t>Patrick Pariente et Gérard Pariente</t>
  </si>
  <si>
    <t>Pariente</t>
  </si>
  <si>
    <t>MAISONS PARIENTE</t>
  </si>
  <si>
    <t>Hôtellerie, Immobilier</t>
  </si>
  <si>
    <t>Ces deux frères, après la revente de leur marque Naf Naf ont acquis plusieurs hôtels : des parts dans l’Apogée (Courchevel), avec Niel, le Crillon-Le Brave, Lou Pinet à St Tropez, Le Coucou à Méribel. Le Covid19 n’arrange pas leurs affaires.</t>
  </si>
  <si>
    <t>Patrick Poirrier et sa famille</t>
  </si>
  <si>
    <t>Poirrier</t>
  </si>
  <si>
    <t>GROUPE CEMOI</t>
  </si>
  <si>
    <t>Le petit-fils du fondateur de ce fabricant de chocolat (CA : env. 750 millions) a dû faire face au confinement, notamment à Pâques, un des pics de vente. Nous réduisons notre estimation en conséquence.</t>
  </si>
  <si>
    <t>Yvon (dit Franck) Provost et sa famille</t>
  </si>
  <si>
    <t>Provost</t>
  </si>
  <si>
    <t>Yvon (dit Franck)</t>
  </si>
  <si>
    <t>PROVALLIANCE</t>
  </si>
  <si>
    <t xml:space="preserve">Services à la personne, Coiffure </t>
  </si>
  <si>
    <t xml:space="preserve">Le fondateur du 1er réseau européen de coiffure, avec ses 3500 salons, en possède 100% (CA : 1,5 milliard). Sa holding a dû sacrifier 2 mois de royalties pendant le confinement. </t>
  </si>
  <si>
    <t>Bertrand Voyer et familles fondatrices</t>
  </si>
  <si>
    <t>Voyer</t>
  </si>
  <si>
    <t>familles fondatrices</t>
  </si>
  <si>
    <t>GROUPE PREVOIR</t>
  </si>
  <si>
    <t>Les familles fondatrices contrôlent 70% de ce prospère assureur (CA : env. 550 millions), fort de 4,2 milliards d’euros d’actifs. Prévoir a acquis le courtier online AssurOne pour une centaine de millions.</t>
  </si>
  <si>
    <t>Pierre Pasquier et sa famille</t>
  </si>
  <si>
    <t>Pasquier</t>
  </si>
  <si>
    <t>SOPRA STERIA</t>
  </si>
  <si>
    <t>Services informatiques, technologie</t>
  </si>
  <si>
    <t>Le président et cofondateur de cette société de conseil en transition numérique (CA : 4,4 milliards) en est aussi le premier actionnaire. Il a aussi près de 15% de l'éditeur de logiciels Axway Sofware.</t>
  </si>
  <si>
    <t>Maurice Tchénio et sa famille</t>
  </si>
  <si>
    <t>Tchénio</t>
  </si>
  <si>
    <t>ALTAMIR</t>
  </si>
  <si>
    <t>Le pape français du capital-investissement contrôle un peu moins de 65% de cette société d'investissement, présente au capital d'une cinquantaine d'entreprises, cotées et non cotées.</t>
  </si>
  <si>
    <t>Carol Duval-Leroy et sa famille</t>
  </si>
  <si>
    <t>Duval-Leroy</t>
  </si>
  <si>
    <t>Carol</t>
  </si>
  <si>
    <t>DUVAL-LEROY</t>
  </si>
  <si>
    <t>Cette famille règne depuis 1859 sur 200 hectares de vignes champenoises et possède une maison indépendante qui produit en moyenne 5 millions de bouteilles par an.</t>
  </si>
  <si>
    <t>Patrick Thelot</t>
  </si>
  <si>
    <t>Thelot</t>
  </si>
  <si>
    <t>ARMONIA (EX-PHONE REGIE)</t>
  </si>
  <si>
    <t>Services aux entreprises, Immobilier</t>
  </si>
  <si>
    <t>Ce spécialiste de l’accueil en entreprise et de la sécurité possède 100 % de son groupe (CA : 1 milliard). Notre réévaluation compense les effets du Covid19. Il possède aussi de l’immobilier.</t>
  </si>
  <si>
    <t>Pierre Bontemps</t>
  </si>
  <si>
    <t>Bontemps</t>
  </si>
  <si>
    <t>CORIOLIS</t>
  </si>
  <si>
    <t>Telecoms, Hôtellerie</t>
  </si>
  <si>
    <t>Ce polytechnicien a construit un opérateur telecom et Internet indépendant (CA : env. 300 millions). Coriolis contrôle un réseau de 200 magasins et une filiale de centres d'appels. Il possède aussi un hôtel à Paris.</t>
  </si>
  <si>
    <t>Jean-Hubert Delon et Geneviève d’Alton ainsi que leur famille</t>
  </si>
  <si>
    <t>Delon</t>
  </si>
  <si>
    <t>Jean-Hubert</t>
  </si>
  <si>
    <t xml:space="preserve">CHATEAU LEOVILLE LAS CASES </t>
  </si>
  <si>
    <t>Ces familles, qui gèrent ce second cru classé (200 000 bouteilles par an), possèdent également le ­Château ­Potensac, dans le Nord-Médoc, et le Château Nénin, à ­Pomerol.</t>
  </si>
  <si>
    <t>Michel Ducros et sa famille</t>
  </si>
  <si>
    <t>Ducros</t>
  </si>
  <si>
    <t>EUCELIA</t>
  </si>
  <si>
    <t>Holding, luxe</t>
  </si>
  <si>
    <t>L’ex-président de la société d'épices Ducros a réinvesti dans le groupe alimentaire Fauchon et le chantier de luxe Monaco Marine à travers une holding luxembourgeoise.</t>
  </si>
  <si>
    <t>Jean-Luc Petithuguenin</t>
  </si>
  <si>
    <t>Petithuguenin</t>
  </si>
  <si>
    <t>Jean-Luc</t>
  </si>
  <si>
    <t>PAPREC GROUPE</t>
  </si>
  <si>
    <t>Services, Recyclage</t>
  </si>
  <si>
    <t>Marc Simoncini</t>
  </si>
  <si>
    <t>Simoncini</t>
  </si>
  <si>
    <t>JAINA CAPITAL</t>
  </si>
  <si>
    <t>Ce serial entrepreneur qui a fait fortune avec iFrance et Meetic a réinvesti, depuis une dizaine d'années, dans une cinquantaine d'entreprises. Son dernier projet : un vélo intelligent avec Seb.</t>
  </si>
  <si>
    <t>Pierre-Anthony Verspieren et sa famille</t>
  </si>
  <si>
    <t>Verspieren</t>
  </si>
  <si>
    <t>Pierre-Anthony</t>
  </si>
  <si>
    <t>ASSURANCES VERSPIEREN</t>
  </si>
  <si>
    <t>Ces Nordistes possèdent le 3ème courtier d’assurance français. Il réalise l'essentiel de son chiffre d'affaires (plus de 400 millions) dans l'assurance santé et le risque d'entreprise.</t>
  </si>
  <si>
    <t>Henri Seydoux</t>
  </si>
  <si>
    <t>PARROT</t>
  </si>
  <si>
    <t>Electronique, Luxe</t>
  </si>
  <si>
    <t>Le PDG possède 62,5 % de ce fabricant de drones (CA : 76 millions) dans le rouge depuis plusieurs années, mais surtout 30 % de Louboutin et des participations dans des start-up.</t>
  </si>
  <si>
    <t>Jérôme Duval et Familles Aubert et Duval</t>
  </si>
  <si>
    <t>Familles Aubert et Duval</t>
  </si>
  <si>
    <t>ERAMET</t>
  </si>
  <si>
    <t>Industrie, Métallurgie</t>
  </si>
  <si>
    <t>Ces familles possèdent 37 % de ce groupe minier et métallurgique (CA : 3,7 milliards). Ses résultats avaient plongé dans le rouge l'an dernier, avant même la crise sanitaire.</t>
  </si>
  <si>
    <t>Pierre Bastid</t>
  </si>
  <si>
    <t>Bastid</t>
  </si>
  <si>
    <t>HOUGOU</t>
  </si>
  <si>
    <t>Industrie, Biotechnologies, Hôtellerie, santé</t>
  </si>
  <si>
    <t>L’ex-PDG du fabricant de générateurs Converteam a réinvesti à travers ses holdings dans l’hôtellerie de luxe  (Evok), des biotechs (Carmat, Cellectis…) et des PME (Zodiac Nautic).</t>
  </si>
  <si>
    <t>Laurent Batteur et sa famille</t>
  </si>
  <si>
    <t>Batteur</t>
  </si>
  <si>
    <t>BATTEUR</t>
  </si>
  <si>
    <t>Pharmacie, Cosmétiques</t>
  </si>
  <si>
    <t xml:space="preserve">Cette famille installée en Normandie possède 100% de ce prospère groupe de pharma-cosmétique (CA : 200 millions) qui vient de prendre environ 50% des spas Cinq Mondes (CA : env. 50 millions). 
</t>
  </si>
  <si>
    <t>Jean-Bernard Falco et Céline Falco ainsi que leur famille</t>
  </si>
  <si>
    <t>Falco</t>
  </si>
  <si>
    <t>Jean-Bernard</t>
  </si>
  <si>
    <t>Et famille Albar</t>
  </si>
  <si>
    <t>PARIS INN GROUP</t>
  </si>
  <si>
    <t>Cette famille parisienne gère et, pour l’essentiel, possède 35 hôtels 4 et 5 étoiles (CA : 100 millions) en France surtout, mais aussi au Portugal et en Chine. L’activité était en forte hausse... jusqu’à mars dernier.</t>
  </si>
  <si>
    <t>Jean-François Gobertier</t>
  </si>
  <si>
    <t>Gobertier</t>
  </si>
  <si>
    <t>GDP VENDOME</t>
  </si>
  <si>
    <t>Le fondateur de cet opérateur français de résidences seniors, revendu depuis à DomusVi, s’est recentré sur l’hôtellerie, des participations cotées et une collection de voitures, valorisée plus de 50 millions !</t>
  </si>
  <si>
    <t>Philippe Veran et Bruno Thevenet</t>
  </si>
  <si>
    <t>Veran</t>
  </si>
  <si>
    <t>UPPERSIDE</t>
  </si>
  <si>
    <t>Industrie, Cosmétique, Santé, Numérique</t>
  </si>
  <si>
    <t>Ces deux « serial entrepreneurs » ont des participations dans une quinzaine d’entreprises : cosmétiques, sport, santé, industrie et technologie (CA : 102 millions) dont la pépite Biotech Dental.</t>
  </si>
  <si>
    <t>Famille Chancereul</t>
  </si>
  <si>
    <t>Chancereul</t>
  </si>
  <si>
    <t>Les héritiers d'un des fondateurs conservent 18,5% de ce groupe volailler et traiteur (CA : 4,1 milliards), aux nombreuses marques : Loué, Le Gaulois, Maître Coq...</t>
  </si>
  <si>
    <t>Jean-Paul Baudecroux et sa famille</t>
  </si>
  <si>
    <t>Baudecroux</t>
  </si>
  <si>
    <t>NRJ GROUP</t>
  </si>
  <si>
    <t>Médias</t>
  </si>
  <si>
    <t>Média, Numérique</t>
  </si>
  <si>
    <t>Le patron fondateur et sa famille possèdent près de 80 % de ce groupe audiovisuel (CA : 407 millions), qui compte 4 radios, 3 chaînes de télévision et un important réseau de diffusion hertzien.</t>
  </si>
  <si>
    <t>Denis Merlaut et Famille Villars</t>
  </si>
  <si>
    <t>Merlaut</t>
  </si>
  <si>
    <t>Famille Villars</t>
  </si>
  <si>
    <t>BERNARD TAILLAN FRANCE</t>
  </si>
  <si>
    <t>Vins, Distribution</t>
  </si>
  <si>
    <t>La famille fondatrice possède ce groupe viticole d'une vingtaine de châteaux, dont des crus classés (Gruaud Larose, Château Citran, Château Broustet...), et de trois maisons de négoce .</t>
  </si>
  <si>
    <t>Robert Zolade</t>
  </si>
  <si>
    <t>Zolade</t>
  </si>
  <si>
    <t>ELIOR</t>
  </si>
  <si>
    <t>Hôtellerie, Restauration, Ecoles, Education</t>
  </si>
  <si>
    <t xml:space="preserve">Le président d'honneur possède un peu plus de 20% de cette entreprise de restauration collective (CA : 4,9 milliards), ainsi que 6 hôtels et un réseau d'enseignement supérieur. </t>
  </si>
  <si>
    <t>Luc de Chammard</t>
  </si>
  <si>
    <t>Chammard</t>
  </si>
  <si>
    <t>Luc de</t>
  </si>
  <si>
    <t>NEURONES</t>
  </si>
  <si>
    <t>Remy Adrion et sa famille</t>
  </si>
  <si>
    <t>Adrion</t>
  </si>
  <si>
    <t>Remy</t>
  </si>
  <si>
    <t>FUTURA FINANCES (NOZ)</t>
  </si>
  <si>
    <t>Distribution, produits de consommation</t>
  </si>
  <si>
    <t>Le PDG-fondateur du n° 1 français du déstockage possède un réseau de 308 magasins et 12 entrepôts (CA : env. 550 millions), qui ont repris leur activité après la crise sanitaire.</t>
  </si>
  <si>
    <t>Famille Bollinger</t>
  </si>
  <si>
    <t>Bollinger</t>
  </si>
  <si>
    <t>SOCIETE JACQUES BOLLINGER</t>
  </si>
  <si>
    <t>La famille fondatrice possède de prestigieuses maisons de champagne (Bollinger, Ayala), des vins tranquilles (domaine Chanson en Bourgogne, et Langlois Château) et du cognac (Delamain).</t>
  </si>
  <si>
    <t>Famille de Boüard de Laforest</t>
  </si>
  <si>
    <t>de Boüard de Laforest</t>
  </si>
  <si>
    <t>CHATEAU ANGELUS</t>
  </si>
  <si>
    <t>Vins, Tourisme</t>
  </si>
  <si>
    <t>Cette famille qui possède, depuis 8 générations, ce 1er grand cru classé depuis 1855 et 5 autres propriétés, s'apprête à rouvrir une institution gastronomique à Bordeaux, Le Gabriel.</t>
  </si>
  <si>
    <t>Jean Duforest et Jean-Luc Souflet ainsi que leur famille</t>
  </si>
  <si>
    <t>Duforest</t>
  </si>
  <si>
    <t>IDKIDS</t>
  </si>
  <si>
    <t>Textile, Distribution, Produits de consommation</t>
  </si>
  <si>
    <t>Ces ex-dirigeants de Camaieu possèdent ce distributeur de vêtements ( CA : 917 millions) qui aligne plus de 1240 magasins, dont 930 Okaidi et 270 Jacadi. Tous ont souffert du confinement du printemps.</t>
  </si>
  <si>
    <t>Lorène Martel et sa famille</t>
  </si>
  <si>
    <t>Martel</t>
  </si>
  <si>
    <t>Lorène</t>
  </si>
  <si>
    <t>CARAVELLE</t>
  </si>
  <si>
    <t>Hôtellerie, Tourisme, Industrie</t>
  </si>
  <si>
    <t>La fille du fondateur et sa famille contrôlent ce holding d'investissement spécialisé dans l'hôtellerie, le tourisme (les clubs de vacances Belambra) et l'industrie (Luneau Technologies, Tiama).</t>
  </si>
  <si>
    <t>Christian Moueix et Edouard Moueix ainsi que leur famille</t>
  </si>
  <si>
    <t>ETABLISSEMENTS JP MOUEIX</t>
  </si>
  <si>
    <t>Ces influents négociants en vins possèdent aussi leurs vignobles : à Bordeaux bien sûr (Trotanoy, Hosanna, La Fleur-Pétrus, Belair) mais aussi deux domaines dans la Napa Valley californienne.</t>
  </si>
  <si>
    <t>Jean-Michel Cazes et Sylvie Cazes ainsi que leur famille</t>
  </si>
  <si>
    <t>Cazes</t>
  </si>
  <si>
    <t>et leurs enfants</t>
  </si>
  <si>
    <t>CHATEAU LYNCH BAGES</t>
  </si>
  <si>
    <t>Vins, Hôtellerie</t>
  </si>
  <si>
    <t>Jean-Pierre Dréau</t>
  </si>
  <si>
    <t>Dréau</t>
  </si>
  <si>
    <t>GROUPE SNEF</t>
  </si>
  <si>
    <t>Industrie, Services</t>
  </si>
  <si>
    <t>Robert Lascar</t>
  </si>
  <si>
    <t>Lascar</t>
  </si>
  <si>
    <t>GROUPE OMNIUM</t>
  </si>
  <si>
    <t>Distribution, Textile, Produits de Consommation</t>
  </si>
  <si>
    <t>Nous avons abaissé l’estimation de ce Brestois, propriétaire de 560 magasins de vêtements (Devred, Buron) et d’articles de maison (Bouchara), pour cause de confinement de la Covid.</t>
  </si>
  <si>
    <t>Pascal Pasquier et sa famille</t>
  </si>
  <si>
    <t>Pascal</t>
  </si>
  <si>
    <t>BRIOCHE PASQUIER</t>
  </si>
  <si>
    <t>Ces Angevins détiennent le fabricant de viennoiseries industrielles (CA : 700 millions) et ses 18 usines. Pendant le confinement, elles ont tourné à plein régime pour répondre à une demande en forte hausse...</t>
  </si>
  <si>
    <t>Philippe Bénacin</t>
  </si>
  <si>
    <t>Bénacin</t>
  </si>
  <si>
    <t>INTER PARFUMS</t>
  </si>
  <si>
    <t>Cosmétiques, Produits de consommation</t>
  </si>
  <si>
    <t>Le PDG et cofondateur de ce fabricant de parfums (CA : 485 millions) en détient 22,5%. La crise sanitaire fait reposer l’activité 2020 sur les lancements, à l’automne, des parfums sous licence Jimmy Choo et Coach.</t>
  </si>
  <si>
    <t>Frédéric Merlin</t>
  </si>
  <si>
    <t>Merlin</t>
  </si>
  <si>
    <t>L’AVENUE</t>
  </si>
  <si>
    <t>Immobilier, Finance</t>
  </si>
  <si>
    <t>Ce trentenaire développe un groupe de centres commerciaux de centre-ville, qui totalise une centaine de milliers de mètres carrés, depuis le rachat, début juin, de SQY Ouest, à Saint-Quentin (Yvelines).</t>
  </si>
  <si>
    <t>David de Rothschild et Edouard de Rothschild ainsi que leur famille</t>
  </si>
  <si>
    <t>David de</t>
  </si>
  <si>
    <t>ROTHSCHILD &amp; CO EX PARIS ORLEANS</t>
  </si>
  <si>
    <t>Finances, Vins, Immobilier</t>
  </si>
  <si>
    <t>Cette branche familiale s'est renforcée l'an dernier au capital de cette holding regroupant une banque d'affaires, différentes participations, des vignobles et de l'immobilier.</t>
  </si>
  <si>
    <t>Alexandra Pereyre de Nonancourt et Stéphanie Meneux de Nonancourt ainsi que leur famille</t>
  </si>
  <si>
    <t>Pereyre de Nonancourt</t>
  </si>
  <si>
    <t>Alexandra</t>
  </si>
  <si>
    <t>LAURENT PERRIER</t>
  </si>
  <si>
    <t>Cette famille possède 61% de cette maison de champagne, qui produit 8 millions de bouteilles par an sous différentes marques : Laurent-Perrier, de Castellane, Salon, Delamotte... (CA : 250 millions)</t>
  </si>
  <si>
    <t>Sidonie Dumas et Famille Seydoux</t>
  </si>
  <si>
    <t>Dumas</t>
  </si>
  <si>
    <t>Sidonie</t>
  </si>
  <si>
    <t>Famille Seydoux</t>
  </si>
  <si>
    <t>GAUMONT</t>
  </si>
  <si>
    <t>La famille fondatrice, qui détient près de 90% de ce producteur de films et séries (CA : 212 millions) souhaite la retirer de la Bourse, après une tentative infructueuse en 2017.</t>
  </si>
  <si>
    <t>Daniel Abittan et Jonathan Abittan</t>
  </si>
  <si>
    <t>Abittan</t>
  </si>
  <si>
    <t>ACUITIS</t>
  </si>
  <si>
    <t xml:space="preserve">Distribution </t>
  </si>
  <si>
    <t>Distribution, Produits de consommation, événementiel</t>
  </si>
  <si>
    <t>Le cofondateur de Grand Optical s’est redéployé dans trois domaines GrandAudition, Acuitis (optique) et Châteauform' (événementiel). Tous impactés par le Covid19.</t>
  </si>
  <si>
    <t>Hervé Arditty</t>
  </si>
  <si>
    <t>Arditty</t>
  </si>
  <si>
    <t>Hervé</t>
  </si>
  <si>
    <t>iXCORE</t>
  </si>
  <si>
    <t>Industrie, Numérique</t>
  </si>
  <si>
    <t>Ce sexagénaire a bâti en une vingtaine d'années un groupe spécialisé dans les hautes technologies appliquées au maritime, à l'aéronautique, aux biotechnologies et aux communications.</t>
  </si>
  <si>
    <t>Léo Bahadourian et Patrick Bahadourian ainsi que leur famille</t>
  </si>
  <si>
    <t>Bahadourian</t>
  </si>
  <si>
    <t>Léo</t>
  </si>
  <si>
    <t>AGIHOLD EUROPE</t>
  </si>
  <si>
    <t>Distribution, produits de Consommation</t>
  </si>
  <si>
    <t xml:space="preserve">Ces deux frères lyonnais possèdent cette holding, propriétaire d’une partie de l’épicier Grand Frais (le fonds Ardian est majoritaire). Fin 2019, Agihold a aussi repris les surgelés Tourpargel, en dépôt de bilan. </t>
  </si>
  <si>
    <t>Louis Ballande et sa famille</t>
  </si>
  <si>
    <t>Ballande</t>
  </si>
  <si>
    <t>GROUPE BALLANDE</t>
  </si>
  <si>
    <t>Distribution, Vins</t>
  </si>
  <si>
    <t>Cette vieille famille de négociants bordelais, qui a fait fortune dans la distribution et le nickel en Nouvelle-Calédonie, possède aussi le  Château Prieuré-Lichine (70 hectares).</t>
  </si>
  <si>
    <t>Famille Baud</t>
  </si>
  <si>
    <t>Baud</t>
  </si>
  <si>
    <t>LA VALAISANNE IMMOBILIER</t>
  </si>
  <si>
    <t>Finances, Immobilier</t>
  </si>
  <si>
    <t>Cette famille, qui a fait fortune en revendant les enseignes Franprix et Leader Price au groupe Casino il y a une dizaine d'années, a réinvesti dans l'immobilier en Suisse.</t>
  </si>
  <si>
    <t>Bruno Borie et Marie Borie ainsi que leur famille</t>
  </si>
  <si>
    <t>Borie</t>
  </si>
  <si>
    <t>JEAN EUGENE BORIE</t>
  </si>
  <si>
    <t>Cette famille possède 4 châteaux dans le Bordelais : deux à Saint-Julien (Ducru-Beaucaillou,et Lalande-Borie) et deux à Listrac (les châteaux Ducluzeau et Fourcas-Borie).</t>
  </si>
  <si>
    <t>Jean-Marc Bouchet et sa famille</t>
  </si>
  <si>
    <t>Bouchet</t>
  </si>
  <si>
    <t>Jean-Marc</t>
  </si>
  <si>
    <t>QAIR</t>
  </si>
  <si>
    <t>Après avoir vendu les activités françaises de Quadran à Direct Energie, cet entrepreneur héraultais a conservé ses activités dans les énergies marines et se lance dans la production d'hydrogène</t>
  </si>
  <si>
    <t>Philippe Briand</t>
  </si>
  <si>
    <t>Briand</t>
  </si>
  <si>
    <t>GROUPE ARCHE (CITYA)</t>
  </si>
  <si>
    <t>Immobilier, Services</t>
  </si>
  <si>
    <t>Le maire de Saint-Cyr-sur-Loire développe son groupe de gestion immobilière aux nombreuses enseignes : Citya, Laforêt, Guy Hoquet, Le Bon Agent (700 millions d’euros de volume d’affaires).</t>
  </si>
  <si>
    <t>Eric Bubendorff et sa famille</t>
  </si>
  <si>
    <t>Bubendorff</t>
  </si>
  <si>
    <t xml:space="preserve">BUBENDORFF </t>
  </si>
  <si>
    <t>Cette famille alsacienne possède ce spécialiste des volets roulants créé en 1959. L'entreprise, qui ne publie pas ses comptes depuis des années, ne semble pas avoir été affectée par la pandémie.</t>
  </si>
  <si>
    <t>Rodolphe Carle et Edouard Carle</t>
  </si>
  <si>
    <t>Carle</t>
  </si>
  <si>
    <t>BABILOU</t>
  </si>
  <si>
    <t>Services, Crêches</t>
  </si>
  <si>
    <t>Ces deux frères possèdent la majorité du leader européen des crèches d'entreprises et de collectivité (CA : 500 millions), aux cotés du fonds TA Associates qui souhaite vendre sa part.</t>
  </si>
  <si>
    <t>Philippe Castéja et sa famille</t>
  </si>
  <si>
    <t>Castéja</t>
  </si>
  <si>
    <t>BORIE MANOUX</t>
  </si>
  <si>
    <t>Ce Bordelais possède des châteaux (Batailley, Lynch-Moussas, Trotte Vieille…), du négoce (Borie-Manoux, De Luze, Mälher-Besse, Port de la Lune) et depuis mai, le Coteau d’Aix Château Bas.</t>
  </si>
  <si>
    <t>Bruno Chambelland</t>
  </si>
  <si>
    <t>Chambelland</t>
  </si>
  <si>
    <t>Luxe, Distribution</t>
  </si>
  <si>
    <t xml:space="preserve">Le président de ce chausseur (CA est. : 800 millions) aux 160 boutiques en est aussi le 3e actionnaire derrière son fondateur, Christian Louboutin, et Henri Seydoux (Parrot). </t>
  </si>
  <si>
    <t>Philippe Chausson et Pierre-Georges Chausson ainsi que leur famille</t>
  </si>
  <si>
    <t>Chausson</t>
  </si>
  <si>
    <t>CHAUSSON MATERIAUX</t>
  </si>
  <si>
    <t>Distribution, BTP</t>
  </si>
  <si>
    <t>Nous maintenons notre estimation des 94% détenus par ces Toulousains dans leur distributeur de matériaux (CA : 924 millions) :  même s’il ont subi l’effet Covid19, leur activité est en hausse.</t>
  </si>
  <si>
    <t>Georges Cohen</t>
  </si>
  <si>
    <t>Cohen</t>
  </si>
  <si>
    <t>COHEN HOLDING</t>
  </si>
  <si>
    <t>Ce serial entrepreneur (Transiciel, Altergaz) détient à travers sa holding 40% d'Agap2, un groupe d’ingénierie et de conseil (CA : 354 millions) et des mines d'or au Canada.</t>
  </si>
  <si>
    <t>Jean-Pierre Cointreau</t>
  </si>
  <si>
    <t>Cointreau</t>
  </si>
  <si>
    <t>RENAUD COINTREAU</t>
  </si>
  <si>
    <t xml:space="preserve"> La famille fondatrice contrôle entièrement ce groupe de boissons et spiritueux (CA :50 miillions) et son large portefeuille de marques : les cognacs Frapin et Château Paulet, le champagne Gosset, et de nombreuses liqueurs.</t>
  </si>
  <si>
    <t>Roger-François Gagneraud et sa famille</t>
  </si>
  <si>
    <t>Gagneraud</t>
  </si>
  <si>
    <t>Roger-François</t>
  </si>
  <si>
    <t>GAGNERAUD</t>
  </si>
  <si>
    <t>Ces Creusois développent ce solide groupe de BTP (CA : 600 millions) qui leur appartient entièrement. Comme toutes les sociétés du secteur, le groupe a dû suspendre certains chantiers au printemps.</t>
  </si>
  <si>
    <t>Arnaud Gobet et Thierry Gobet</t>
  </si>
  <si>
    <t>Gobet</t>
  </si>
  <si>
    <t>Arnaud</t>
  </si>
  <si>
    <t>INNOTHERA</t>
  </si>
  <si>
    <t xml:space="preserve">Ces Parisiens possèdent 80 % de cette société (CA : 200 millions). Deux tiers de l’activité est dédié aux dispositifs médicaux, un tiers à l’hygiène et aux textiles de compression. </t>
  </si>
  <si>
    <t>Marc Grosman et Laurent Grosman ainsi que leur famille</t>
  </si>
  <si>
    <t>Grosman</t>
  </si>
  <si>
    <t>CELIO</t>
  </si>
  <si>
    <t>Habillement, distribution</t>
  </si>
  <si>
    <t>Textile, distribution, Produits de consommation</t>
  </si>
  <si>
    <t>Les deux frères ont 100% de ce réseau (CA :800 millions) de 1300 magasins, en léger recul. Ils possèdent aussi de l’immobilier commercial, de l’hôtellerie, des participations dans des start-ups.</t>
  </si>
  <si>
    <t>David Gurlé</t>
  </si>
  <si>
    <t>Gurlé</t>
  </si>
  <si>
    <t>SYMPHONY</t>
  </si>
  <si>
    <t>Le fondateur de cette plate-forme collaborative, garantissant des échanges conformes à la réglementation financière, en conserve quelques pourcents, après une 5ème levée de fonds en 2019.</t>
  </si>
  <si>
    <t>Bernard Hayot et sa famille</t>
  </si>
  <si>
    <t>Hayot</t>
  </si>
  <si>
    <t>GROUPE BERNARD HAYOT</t>
  </si>
  <si>
    <t>Distribution, Automobile</t>
  </si>
  <si>
    <t>Cette famille martiniquaise contrôle un groupe  de distribution et de concessions automobiles (CA : 3 milliards) qui a racheté le distributeur réunionnais Vindémia l'été dernier.</t>
  </si>
  <si>
    <t>Anne Leitzgen et sa famille</t>
  </si>
  <si>
    <t>Leitzgen</t>
  </si>
  <si>
    <t>SCHMIDT GROUPE</t>
  </si>
  <si>
    <t>Industrie, services</t>
  </si>
  <si>
    <t>La petite fille du fondateur détient, avec sa famille, ce cuisiniste (CA : ) qui aligne 750 magasins dans  le monde. Son activité a été freinée par le Covid19, mais nous l’avions sous-estimée l’an dernier.</t>
  </si>
  <si>
    <t>Laure Louis-Dreyfus</t>
  </si>
  <si>
    <t>Laure</t>
  </si>
  <si>
    <t>Services Financiers, Negoce, Pétrole, Agroalimentaire</t>
  </si>
  <si>
    <t>Cette héritière installée depuis longtemps aux Etats-Unis est la seule membre de la famille Louis-Dreyfus à n'avoir pas vendu ses parts à Margarita et conserve 4% du groupe de négoce.</t>
  </si>
  <si>
    <t>Jean-Louis Oger et sa famille</t>
  </si>
  <si>
    <t>Oger</t>
  </si>
  <si>
    <t>Jean-Louis</t>
  </si>
  <si>
    <t>GROUPE OGER - KANTYS</t>
  </si>
  <si>
    <t>Santé, Immobilier, Services</t>
  </si>
  <si>
    <t>L’ex-propriétaire du laboratoire Biomnis, revendu à Eurofins, détient avec sa famille un important groupe de cliniques dans le sud-est de la France. Il vient de racheter les murs de ses établissements.</t>
  </si>
  <si>
    <t>Xavier Omerin et sa famille</t>
  </si>
  <si>
    <t>Omerin</t>
  </si>
  <si>
    <t>OMERIN</t>
  </si>
  <si>
    <t xml:space="preserve">Ces Auvergnats possèdent ce leader mondial des câbles isolés en silicone (CA : 230 millions). Le groupe surfe sur les besoins de protection contre les ondes électromagnétiques. </t>
  </si>
  <si>
    <t>Jean Pigozzi et sa famille</t>
  </si>
  <si>
    <t>Pigozzi</t>
  </si>
  <si>
    <t>LIMOLAND</t>
  </si>
  <si>
    <t>L’héritier des automobiles Simca gère, entre la France, l’Italie et la Suisse, une fortune estimé à 300 millions d’euros. Il possède aussi l’une des plus belles collections d’art contemporain africain.</t>
  </si>
  <si>
    <t>Jean-Luc Raymond et Charles Raymond</t>
  </si>
  <si>
    <t>CIRCUIT GEORGES RAYMOND (CGR)</t>
  </si>
  <si>
    <t>Cinéma, Distribution, Hôtellerie</t>
  </si>
  <si>
    <t>La famille fondatrice contrôle un réseau de 73 cinémas (700 écrans) et s'est diversifiée dans l'hôtellerie depuis une dizaine d'années. Deux activités qui ont souffert de la crise sanitaire</t>
  </si>
  <si>
    <t>Olivier Schiller et sa famille</t>
  </si>
  <si>
    <t>Schiller</t>
  </si>
  <si>
    <t>SEPTODONT</t>
  </si>
  <si>
    <t>Le PDG, petit-fils des fondateurs, contrôle avec sa famille le leader mondial de l'anesthésie dentaire (CA : env. 270 millions). Il a produit du gel hydroalcoolique pendant le confinement.</t>
  </si>
  <si>
    <t>Famille Simonet</t>
  </si>
  <si>
    <t>Simonet</t>
  </si>
  <si>
    <t>VYGON</t>
  </si>
  <si>
    <t>Patrick Teycheney</t>
  </si>
  <si>
    <t>Teycheney</t>
  </si>
  <si>
    <t>COLISEE PATRIMOINE GROUP</t>
  </si>
  <si>
    <t>Le Bordelais, fondateur de ce groupe de maisons de retraite (CA : env 1 milliard) en contrôle toujours 19%. Il se diversifie depuis 2015 dans le camping, avec sa holding Sea Green.</t>
  </si>
  <si>
    <t>Cédric Varasteh et Thierry Rathuille ainsi que leur famille</t>
  </si>
  <si>
    <t>Varasteh</t>
  </si>
  <si>
    <t>Cédric</t>
  </si>
  <si>
    <t>et le management</t>
  </si>
  <si>
    <t>EURO TECHNO COM</t>
  </si>
  <si>
    <t>Le fondateur de ce distributeur d’équipements pour les réseaux telecoms (CA : env 450 millions), son directeur général et quelques autres cadres en ont vendu 51% au fonds Carlyle Technology, et conservent le solde.</t>
  </si>
  <si>
    <t>Jean-David Zorbibe et sa famille</t>
  </si>
  <si>
    <t>Zorbibe</t>
  </si>
  <si>
    <t>Jean-David</t>
  </si>
  <si>
    <t>GROUPE ZORBIBE</t>
  </si>
  <si>
    <t>Les héritiers de la marque Lancel se sont installés à Genève, mais conservent plusieurs entreprises en France, avec un patrimoine immobilier important. Ils ont aussi une fondation pour enfants en difficulté.</t>
  </si>
  <si>
    <t>Lalou Bize-Leroy et sa fille</t>
  </si>
  <si>
    <t>Bize-Leroy</t>
  </si>
  <si>
    <t>Lalou</t>
  </si>
  <si>
    <t>sa fille</t>
  </si>
  <si>
    <t>Cette octogénaire, figure du vignoble bourguignon, possède 25 %  de la Romanée-Conti, et la majorité de la prestigieuse Maison Leroy et le domaine d’Auvenay.</t>
  </si>
  <si>
    <t>Maurice Ricci et sa famille</t>
  </si>
  <si>
    <t>Ricci</t>
  </si>
  <si>
    <t>AKKA TECHNOLOGIES</t>
  </si>
  <si>
    <t>Services Informatiques, Numérique</t>
  </si>
  <si>
    <t>Le fondateur possède 43,5% de ce groupe d'ingénierie et de conseil en innovation (CA : 1,5 milliard), lourdement sanctionné en Bourse avant la crise sanitaire pour des résultats inférieurs aux attentes.</t>
  </si>
  <si>
    <t>Olivier Dolbeau et sa famille</t>
  </si>
  <si>
    <t>Dolbeau</t>
  </si>
  <si>
    <t>AIRVANCE</t>
  </si>
  <si>
    <t xml:space="preserve">Cette famille contrôle ce fabricant lyonnais d’appareils de purification d'air (CA : 530 millions), une activité en pointe. Airvance a grossi en rachetant une division du britannique SIG en 2019. </t>
  </si>
  <si>
    <t>Frédéric Grimaud et sa famille</t>
  </si>
  <si>
    <t>Grimaud</t>
  </si>
  <si>
    <t>GROUPE GRIMAUD</t>
  </si>
  <si>
    <t>Elevage, agroalimentaire</t>
  </si>
  <si>
    <t>Ces Choletais ont 60% de ce spécialiste de la sélection animale. Nous lui en attribuions 80%, et ajustons notre évaluation, en tenant compte aussi de l’effet Covid19</t>
  </si>
  <si>
    <t>Thomas Henriot et sa famille</t>
  </si>
  <si>
    <t>Henriot</t>
  </si>
  <si>
    <t>Thomas</t>
  </si>
  <si>
    <t>HENRIOT</t>
  </si>
  <si>
    <t>Cette famille, installée depuis plus de 200 ans dans ses vignes, possède une belle maison de champagne mais aussi des vignobles en Bourgogne (Bouchard Père &amp; Fils, William Fèvre) et en Oregon.</t>
  </si>
  <si>
    <t>Dominique Mauffrey et sa famille</t>
  </si>
  <si>
    <t>Mauffrey</t>
  </si>
  <si>
    <t>MAUFFREY</t>
  </si>
  <si>
    <t>A l’occasion de la sortie de Siparex, nous valorisons cette famille, propriétaire de 90% de ce groupe de transports (CA : env. 450 millions), spécialisé dans le BTP et l’agriculture.</t>
  </si>
  <si>
    <t>André Coutier et sa famille</t>
  </si>
  <si>
    <t>Coutier</t>
  </si>
  <si>
    <t>AKWEL (ex MGI COUTIER)</t>
  </si>
  <si>
    <t>Les fondateurs de cet équipementier coté (CA : 1,1 milliard) en possèdent 69%. Le groupe a subi l’arrêt de ses clients, les constructeurs auto mais il a rebondi aussi vite.</t>
  </si>
  <si>
    <t>Jean-Pierre Guichard et sa famille</t>
  </si>
  <si>
    <t>Guichard</t>
  </si>
  <si>
    <t>MANUTAN</t>
  </si>
  <si>
    <t>La famille fondatrice possède plus de 73% d'un des plus gros distributeurs européens d'équipements industriels et de bureaux (CA : 774 millions). Manutan pâtit des effets du Covid.</t>
  </si>
  <si>
    <t>Dexter Goei</t>
  </si>
  <si>
    <t>Goei</t>
  </si>
  <si>
    <t>Dexter</t>
  </si>
  <si>
    <t>ALTICE USA</t>
  </si>
  <si>
    <t>Télécoms, Médias</t>
  </si>
  <si>
    <t>Ce quadra, fidèle de Patrick Drahi, est à la tête de la branche américaine du groupe de télécoms (CA : 8,6 milliards). Il en détient un peu moins de 3%, ainsi que 0,4% d'Altice Europe.</t>
  </si>
  <si>
    <t>Jean-Charles Naouri</t>
  </si>
  <si>
    <t>Naouri</t>
  </si>
  <si>
    <t>Jean-Charles</t>
  </si>
  <si>
    <t>RALLYE</t>
  </si>
  <si>
    <t>Distribution, Hypermarchés</t>
  </si>
  <si>
    <t>Le PDG du groupe contrôle toujours la majorité du groupe de distribution (CA : 34,7 milliards). Le cours de Rallye a presque doublé cette année grâce à un plan de désendettement et cession d'actifs</t>
  </si>
  <si>
    <t>Pierre Alloin et sa famille</t>
  </si>
  <si>
    <t>Alloin</t>
  </si>
  <si>
    <t>FIRALP</t>
  </si>
  <si>
    <t>Cet entrepreneur détient, avec sa famille, 80% d'une holding regroupant 12 entreprises spécialisées dans la conception et la réalisation de réseaux de tous types : électricité, gaz, télécoms, numérique...</t>
  </si>
  <si>
    <t>Claude Cheton et sa famille</t>
  </si>
  <si>
    <t>Cheton</t>
  </si>
  <si>
    <t>EMERA</t>
  </si>
  <si>
    <t>Santé, Immobilier, Maisons de retraite</t>
  </si>
  <si>
    <t xml:space="preserve">Le fondateur du 7ème groupe d’Ehpad français (CA : 230 millions) a fait entrer Naxicap et Ardian en minoritaire, valorisant 600 millions (avant le Covid-19) ce groupe de 68 établissements. Il conserve une grosse minorité au capital. </t>
  </si>
  <si>
    <t>Jean-Louis Costes</t>
  </si>
  <si>
    <t>Costes</t>
  </si>
  <si>
    <t>SAINT HONORE</t>
  </si>
  <si>
    <t>Cet Aveyronnais possède les hôtels jumeaux Costes et Lotti et avec ou sans son frère, des parts dans une quarantaine de brasseries, comme L’Avenue (Paris et New-York), et du foncier dans la capitale.</t>
  </si>
  <si>
    <t>Lucien Deret et sa famille</t>
  </si>
  <si>
    <t>Deret</t>
  </si>
  <si>
    <t>Lucien</t>
  </si>
  <si>
    <t>DERET</t>
  </si>
  <si>
    <t>Ces Orléanais développent un groupe (CA : env 180 millions) de transport, qui dispose aussi de 500 000 m² d’entrepôts et possède une quinzaine d’hôtels et trois restaurants.</t>
  </si>
  <si>
    <t>François Desprez et Bruno Desprez ainsi que leur famille</t>
  </si>
  <si>
    <t>Desprez</t>
  </si>
  <si>
    <t>FLORIMOND DESPREZ</t>
  </si>
  <si>
    <t>Culture, élevage</t>
  </si>
  <si>
    <t>Ces Nordistes développent un producteur de semence (CA : 320 millions), surtout de betteraves à sucre, qui exporte 60% de sa production vers 65 pays dans le monde.</t>
  </si>
  <si>
    <t>Gaetan Grieco et sa famille</t>
  </si>
  <si>
    <t>Grieco</t>
  </si>
  <si>
    <t>Gaetan</t>
  </si>
  <si>
    <t>CHAUSSEA</t>
  </si>
  <si>
    <t>Habillement</t>
  </si>
  <si>
    <t>Habillement, Immobilier</t>
  </si>
  <si>
    <t>Ces Lorrains développent un groupe de plus de 350 magasins franchisés de chaussures (CA : env. 450 millions). Ils sont aussi propriétaires d’une partie des boutiques</t>
  </si>
  <si>
    <t>Aliza Jabès et sa famille</t>
  </si>
  <si>
    <t>Jabès</t>
  </si>
  <si>
    <t>Aliza</t>
  </si>
  <si>
    <t>NUXE</t>
  </si>
  <si>
    <t>Cette fille de pharmaciens a développé ce groupe de cosmétiques (CA : 275 millions). Elle en conserve 55%, après l’entrée du fonds belge Sofina, qui l’aurait estimé plus de 500 millions.</t>
  </si>
  <si>
    <t>Famille Manoncourt</t>
  </si>
  <si>
    <t>Manoncourt</t>
  </si>
  <si>
    <t>CHATEAU FIGEAC</t>
  </si>
  <si>
    <t>Cette famille possède depuis la fin du XIXème siècle un premier grand cru classé de St-Emilion (41 hectares), qui produit 120 000 bouteilles par an.</t>
  </si>
  <si>
    <t>Xavier Marie</t>
  </si>
  <si>
    <t>MARCO POLO</t>
  </si>
  <si>
    <t>Habitllement, Textile, Distribution</t>
  </si>
  <si>
    <t xml:space="preserve">Le fondateur de Maisons du monde, vendue plus de 600 millions il y a sept ans, a reconstitué un groupe comprenant Rautureau, Paule Ka, Bonton et Eric Bompard avec l’appui d’Apax et de Bpifrance. </t>
  </si>
  <si>
    <t>Famille Pietri</t>
  </si>
  <si>
    <t>Pietri</t>
  </si>
  <si>
    <t>CONSTRUCTA</t>
  </si>
  <si>
    <t>Les enfants de Marc Piétri, disparu en début d’année, conservent la majorité du capital. Ce Marseillais avait avait fait de Constructa le principal groupe indépendant de services immobiliers (CA : 300 millions),.</t>
  </si>
  <si>
    <t>Roger Rosnoblet et sa famille</t>
  </si>
  <si>
    <t>Rosnoblet</t>
  </si>
  <si>
    <t>Roger</t>
  </si>
  <si>
    <t>PROVENCIA</t>
  </si>
  <si>
    <t>Ces Savoyards possèdent 50 % de ce distributeur rhônalpin (CA : env. 850 millions) à la tête d’une quarantaine de magasins Carrefour. Ils ont aussi de l’immobilier commercial.</t>
  </si>
  <si>
    <t>Marcel Guigal et sa famille</t>
  </si>
  <si>
    <t>Guigal</t>
  </si>
  <si>
    <t>Marcel</t>
  </si>
  <si>
    <t>GUIGAL</t>
  </si>
  <si>
    <t>La famille fondatrice a bâti en trois générations un empire viticole de 150 hectares,  qui s’étend des plus grands crus de Bourgogne jusqu’à la vallée du Rhône.</t>
  </si>
  <si>
    <t>Alain Thiénot</t>
  </si>
  <si>
    <t>Thiénot</t>
  </si>
  <si>
    <t>GROUPE THIENOT</t>
  </si>
  <si>
    <t>Le fondateur et ses enfants contrôlent ce groupe de maisons de champagne qui comprend en plus du champagne Thiénot, les marques Canard-Duchêne, Marie Stuart et Joseph Perrier.</t>
  </si>
  <si>
    <t>Alfred Cointreau et sa famille</t>
  </si>
  <si>
    <t>Alfred</t>
  </si>
  <si>
    <t>Ce trentenaire est un des héritiers de l'autre famille fondatrice - avec les Hériard-Dubreil - du groupe de spiritueux (CA : 1,1 milliard). Celui-ci vient d'acquérir le cognac J.R. Brillet.</t>
  </si>
  <si>
    <t>Philippe Catteau et Bertrand Catteau ainsi que leur famille</t>
  </si>
  <si>
    <t>Catteau</t>
  </si>
  <si>
    <t>CATINVEST</t>
  </si>
  <si>
    <t>Ces Nordistes développent une foncière d'habitation et de centres commerciaux en Europe de l’Est et en France, dont One Nation, près de Versailles, en forte croissance... jusqu’au Covid.</t>
  </si>
  <si>
    <t>Matthieu Courtecuisse</t>
  </si>
  <si>
    <t>Courtecuisse</t>
  </si>
  <si>
    <t>Matthieu</t>
  </si>
  <si>
    <t>SIA PARTNERS</t>
  </si>
  <si>
    <t>Le créateur de ce cabinet de conseil (CA : 270 millions) en détient 80%. Il est aussi propriétaire d’actifs immobiliers. L’activité de SIA a fortement augmenté l’an dernier.</t>
  </si>
  <si>
    <t>Famille Labruyère</t>
  </si>
  <si>
    <t>Labruyère</t>
  </si>
  <si>
    <t>GROUPE LABRUYERE</t>
  </si>
  <si>
    <t>Cette famille bourguignonne, propriétaire de vignobles dans le Beaujolais, en Champagne et à Bordeaux, a aussi investi dans l'immobilier commercial et le private equity.</t>
  </si>
  <si>
    <t>Laurent Lévy</t>
  </si>
  <si>
    <t>Lévy</t>
  </si>
  <si>
    <t>OPTICAL CENTER</t>
  </si>
  <si>
    <t>Santé, distribution</t>
  </si>
  <si>
    <t>Le fondateur contrôle ce réseau de 500 opticiens, majoritairement franchisés (CA : 649 millions), N°3 en France, qui vend aussi des prothèses auditives. De récentes transactions le font entrer dans notre classement.</t>
  </si>
  <si>
    <t>Didier Mennechet et Philippe Peculier ainsi que leur famille</t>
  </si>
  <si>
    <t>Mennechet</t>
  </si>
  <si>
    <t>SGMR LES OPALINES</t>
  </si>
  <si>
    <t>Marc Meyohas et Nathaniel Meyohas et Richard Perlhagen</t>
  </si>
  <si>
    <t>Meyohas</t>
  </si>
  <si>
    <t>GREYBULL CAPITAL</t>
  </si>
  <si>
    <t>Finance</t>
  </si>
  <si>
    <t>Ces financiers pilotent un fonds londonien, propriétaire de supermarchés. Il ont repris, en quelques mois, British Steel et le site d’Ascoval, en France et visent désormais la reprise de Virgin Atlantic...</t>
  </si>
  <si>
    <t>Jean-Louis Noisiez et sa famille</t>
  </si>
  <si>
    <t>Noisiez</t>
  </si>
  <si>
    <t>GROUPE GSF</t>
  </si>
  <si>
    <t>Services, Nettoyage</t>
  </si>
  <si>
    <t>Le président fondateur et sa famille possèdent 100% du no 4 français du nettoyage industriel (CA : 940 millions). GSF a souffert de la fermeture des sites industriels et administratifs.</t>
  </si>
  <si>
    <t>Famille Richard</t>
  </si>
  <si>
    <t>CAFES RICHARD</t>
  </si>
  <si>
    <t>Distribution, vins</t>
  </si>
  <si>
    <t>Ces Auvergnats possèdent un groupe prospère (CA : 135 millions) de distribution de café. Ils ont aussi une vingtaine de restaurants, 2 hôtels et des vignes.</t>
  </si>
  <si>
    <t>Famille Richardson</t>
  </si>
  <si>
    <t>Richardson</t>
  </si>
  <si>
    <t>RICHARDSON</t>
  </si>
  <si>
    <t>Distribution, finance</t>
  </si>
  <si>
    <t xml:space="preserve">Ces Marseillais détiennent plus de 90% de ce distributeur d’équipements de chauffage et de plomberie (CA : env. 560 millions). Ils ont aussi 3 % d‘Eurazeo, ce qui leur ajoute une centaine de millions. </t>
  </si>
  <si>
    <t>Jonathan Cherki</t>
  </si>
  <si>
    <t>Cherki</t>
  </si>
  <si>
    <t>Jonathan</t>
  </si>
  <si>
    <t>CONTENT SQUARE</t>
  </si>
  <si>
    <t>Alfred Tesseron et sa famille</t>
  </si>
  <si>
    <t>Tesseron</t>
  </si>
  <si>
    <t>CHATEAU PONTET-CANET</t>
  </si>
  <si>
    <t>Cette famille a acquis en 1975 ce grand cru classé du Médoc (81 hectares). Elle a annoncé un prix en baisse de 20 % cette année lors des ventes de primeurs, pour cause d'épidémie.</t>
  </si>
  <si>
    <t>Jean-Paul Agon et sa famille</t>
  </si>
  <si>
    <t>Agon</t>
  </si>
  <si>
    <t>Paul-François Vranken et sa famille</t>
  </si>
  <si>
    <t>Vranken</t>
  </si>
  <si>
    <t>Paul-François</t>
  </si>
  <si>
    <t>VRANKEN POMMERY</t>
  </si>
  <si>
    <t>Le PDG de cette maison de champagnes (Vranken, Pommery et Heidsieck) en possède 71 %. Elle produit aussi du porto et du vin rosé (CA : 275 millions). Il possède enfin à titre personnel des vignes champenoises.</t>
  </si>
  <si>
    <t>Michel Guerbet et sa famille</t>
  </si>
  <si>
    <t>Guerbet</t>
  </si>
  <si>
    <t>GUERBET</t>
  </si>
  <si>
    <t>Chimie, Hharmacie, Santé</t>
  </si>
  <si>
    <t>Baisse des résultats 2019 et effet Coronavirus : il n’en fallait pas plus pour faire baisser d’un quart la valeur des 55% de la famille fondatrice de ce groupe de produits d’imagerie médicale (CA : 817 millions).</t>
  </si>
  <si>
    <t>Xavier Biotteau et Luc Biotteau ainsi que leur famille</t>
  </si>
  <si>
    <t>Biotteau</t>
  </si>
  <si>
    <t>ERAM</t>
  </si>
  <si>
    <t>Chaussures, Produits de consommation, distribution</t>
  </si>
  <si>
    <t>La troisième génération de cette famille angevine possède un distributeur spécialisé (CA : env 1 milliard), fragilisé, et ses multiples marques : Eram, Gémo, Bocage, Texto...</t>
  </si>
  <si>
    <t>Jean  Canzonieri et Thomas Pasquet</t>
  </si>
  <si>
    <t>Canzonieri</t>
  </si>
  <si>
    <t xml:space="preserve">Jean </t>
  </si>
  <si>
    <t>OGURY</t>
  </si>
  <si>
    <t>Après plusieurs levées de fonds, les fondateurs restent les actionnaires majoritaires de cette start-up spécialisée dans la publicité sur mobile (CA : 90 millions), rentable et en forte croissance.</t>
  </si>
  <si>
    <t>Bruno Caron</t>
  </si>
  <si>
    <t>Caron</t>
  </si>
  <si>
    <t>NORAC</t>
  </si>
  <si>
    <t>Le fondateur du premier fabricant français de sandwichs et de crêpes fourrées en conserve 75%. Norac s'est diversifié dans les salades composées, en grande distribution (CA : 890 millions).</t>
  </si>
  <si>
    <t>Aurélien Chaufour et sa famille</t>
  </si>
  <si>
    <t>Chaufour</t>
  </si>
  <si>
    <t>Aurélien</t>
  </si>
  <si>
    <t>ANJAC</t>
  </si>
  <si>
    <t>Distribution, Cosmétiques</t>
  </si>
  <si>
    <t>Cette famille, issue du BTP, a pivoté son groupe vers l’hygiène et la beauté (CA : 350 millions). Nous réévaluons cette belle ETI, qui a racheté, en avril, un concurrent normand, Roval.</t>
  </si>
  <si>
    <t>Philippe Cuvelier</t>
  </si>
  <si>
    <t>Cuvelier</t>
  </si>
  <si>
    <t>CLOS FOURTET</t>
  </si>
  <si>
    <t>Après avoir vendu son groupe de fourniture de bureaux, cette famille s’est convertie au bordeaux en rachetant Clos Fourtet, chateau Poujeaux et Chateau les Grandes Murailles.</t>
  </si>
  <si>
    <t>Christophe Gruy et sa famille</t>
  </si>
  <si>
    <t>Gruy</t>
  </si>
  <si>
    <t>MAIA</t>
  </si>
  <si>
    <t>Immobilier, Vins, Hôtellerie, Cosmétiques,</t>
  </si>
  <si>
    <t xml:space="preserve">Ce Nordiste installé à Lyon contrôle un groupe présent dans l’immobilier, les infrastructures, l’hôtellerie, les cosmétiques et le Beaujolais, avec Château de La Chaize. </t>
  </si>
  <si>
    <t>Jean-Marie Guian et sa famille</t>
  </si>
  <si>
    <t>Guian</t>
  </si>
  <si>
    <t>Jean-Marie</t>
  </si>
  <si>
    <t>SPB</t>
  </si>
  <si>
    <t>Nous réduisons la valorisation de cette famille, car le chiffre d'affaires (198 millions) du courtier en assurances et en services a baissé de 10% en 2019, avant même la pandémie.</t>
  </si>
  <si>
    <t>Frédéric Jousset</t>
  </si>
  <si>
    <t>Jousset</t>
  </si>
  <si>
    <t>WEBHELP</t>
  </si>
  <si>
    <t>Services, Hôtellerie</t>
  </si>
  <si>
    <t>Le cofondateur du leader européen du service aux entreprises (CA : 1,5 milliard) en conserve une partie, depuis l’arrivée du belge GBL. Il possède aussi plusieurs hôtels et Beaux-Arts Magazine.</t>
  </si>
  <si>
    <t>Bernard Lanvin et sa famille</t>
  </si>
  <si>
    <t>Lanvin</t>
  </si>
  <si>
    <t>POINCARE POMPE</t>
  </si>
  <si>
    <t xml:space="preserve">Les héritiers de la maison de luxe, reprise par L’Oréal en 1996, gèrent un important patrimoine immobilier. En 2017, ils ont vendu un de leurs immeubles pour 170 millions d’euros au groupe Richemont. </t>
  </si>
  <si>
    <t xml:space="preserve">André Liébot et sa famille </t>
  </si>
  <si>
    <t>Liébot</t>
  </si>
  <si>
    <t xml:space="preserve">sa famille </t>
  </si>
  <si>
    <t>GROUPE LIEBOT</t>
  </si>
  <si>
    <t>Industrie, Menuiserie</t>
  </si>
  <si>
    <t xml:space="preserve">Ces Vendéens développent ce menuisier industriel (CA : 600 millions), avec sa principale marque, K-Line et une nouvelle, Exal, installée dans l’Ain. </t>
  </si>
  <si>
    <t>Alain Martineau et sa famille</t>
  </si>
  <si>
    <t>Martineau</t>
  </si>
  <si>
    <t>GROUPE MECANIQUE DECOUPAGE</t>
  </si>
  <si>
    <t>Industrie, Automobile</t>
  </si>
  <si>
    <t>Le PDG possède 65% de l'entreprise qu'il a fondée en 1986. GMD est devenu le numéro un français de l’emboutissage de pièces automobiles (CA : 849 millions). Mais a souffert de la crise du secteur.</t>
  </si>
  <si>
    <t>Vincent Miclet</t>
  </si>
  <si>
    <t>Miclet</t>
  </si>
  <si>
    <t>PETROPLUS OVERSEAS</t>
  </si>
  <si>
    <t>Industrie, Pétrole</t>
  </si>
  <si>
    <t>Ce quinquagénaire autodidacte a créé et revendu de nombreuses entreprises sur le continent africain. Depuis 2011, il détient une société pétrolière. Elle a souffert de la chute des prix de l'or noir.</t>
  </si>
  <si>
    <t>Jacques Moyrand et familles fondatrices</t>
  </si>
  <si>
    <t>Moyrand</t>
  </si>
  <si>
    <t>GATTEFOSSE</t>
  </si>
  <si>
    <t>Les héritiers des fondateurs de cette belle ETI lyonnaise (CA : 105 millions) contrôlent son capital. La société, très rentable, est sur un secteur très recherché, celui des composants pour les industries de la santé et de la cosmétique.</t>
  </si>
  <si>
    <t>Paul Raguin et sa famille</t>
  </si>
  <si>
    <t>Raguin</t>
  </si>
  <si>
    <t>Paul</t>
  </si>
  <si>
    <t>EOLANE</t>
  </si>
  <si>
    <t>Ces Angevins ont construit une ETI, spécialiste de l’électronique (CA : env. 360 millions), qui a travaillé sur les respirateurs artificiels d'Air Liquide pendant la crise du Covid-19.</t>
  </si>
  <si>
    <t>Famille Rohault de Fleury</t>
  </si>
  <si>
    <t>Rohault de Fleury</t>
  </si>
  <si>
    <t>GROUPE ACCUEIL</t>
  </si>
  <si>
    <t>Holding, Immobilier, Agroalimentaire</t>
  </si>
  <si>
    <t>Cette famille gère discrètement une holding (CA : 500 millions) regroupant différentes activités :  l’éditeur de logiciel Berger Levrault, de l'immobilier, du négoce et de l’agroalimentaire.</t>
  </si>
  <si>
    <t>Bernard Rossmann et sa famille</t>
  </si>
  <si>
    <t>Rossmann</t>
  </si>
  <si>
    <t>ROSSMANN</t>
  </si>
  <si>
    <t>Papier, carton</t>
  </si>
  <si>
    <t>Ces Alsaciens possèdent ce fabricant de cartonnages et ses 48 usines (CA: env 600 millions), qui profite de la hausse des livraisons à domicile et des effets du confinement...</t>
  </si>
  <si>
    <t>Nicolas Rousselet et sa famille</t>
  </si>
  <si>
    <t>Rousselet</t>
  </si>
  <si>
    <t>GROUPE ROUSSELET</t>
  </si>
  <si>
    <t xml:space="preserve">Cette famille pilote ses 750 licences de taxis G7, le loueur Ada, le stockage Homebox... Les derniers résultats font remonter notre estimation, le confinement la diminue : au final, elle ne bouge pas!. </t>
  </si>
  <si>
    <t>Olivier Sadran</t>
  </si>
  <si>
    <t>Sadran</t>
  </si>
  <si>
    <t>NEWREST</t>
  </si>
  <si>
    <t>Services, Restauration</t>
  </si>
  <si>
    <t>Le fondateur de cette société de restauration hors foyer (CA : 1,6 Milliard) en contrôle environ un tiers. Le groupe toulousain croissait de 12% par an, avant d’être arrêté net par la pandémie.</t>
  </si>
  <si>
    <t>Bruno Schnepp</t>
  </si>
  <si>
    <t>Schnepp</t>
  </si>
  <si>
    <t>GROUPE CARSO</t>
  </si>
  <si>
    <t>Pharmacie, Services</t>
  </si>
  <si>
    <t>Le PDG contrôle la majorité de ce laboratoire d’analyse environnementale, génétique et alimentaire (CA : env 200 millions), dont l'activité a progressé pendant le Covid-19</t>
  </si>
  <si>
    <t>Christian Tafanel et Guy Tafanel ainsi que leur famille</t>
  </si>
  <si>
    <t>Tafanel</t>
  </si>
  <si>
    <t>TAFANEL</t>
  </si>
  <si>
    <t>Distribution, Hôtellerie</t>
  </si>
  <si>
    <t>Cette famille d'Aveyronnais, qui possède le premier distributeur de boissons des café-restaurants, ainsi que 8 bars et restaurants et 2 hôtels, a évidemment souffert de la pandémie.</t>
  </si>
  <si>
    <t>Claude Thiriet et sa famille</t>
  </si>
  <si>
    <t>Thiriet</t>
  </si>
  <si>
    <t>MAISON THIRIET</t>
  </si>
  <si>
    <t>Alimentation, Distribution, Immobilier</t>
  </si>
  <si>
    <t>Le fondateur et sa famille possèdent ce fabricant de glaces et surgelés et distributeurs de surgelés via un réseau de 190 magasins qui sont restés ouverts pendant le confineent (CA : 410 millions)</t>
  </si>
  <si>
    <t>Samuel Tual et Jean-Philippe Papin</t>
  </si>
  <si>
    <t>Tual</t>
  </si>
  <si>
    <t>Samuel</t>
  </si>
  <si>
    <t>ACTUAL LEADER GROUP</t>
  </si>
  <si>
    <t>Travail Temporaire, Services</t>
  </si>
  <si>
    <t>Les fondateurs de ce groupe de travail temporaire (CA : 1,3 milliard) en détiennent 70% et se diversifient dans la formation avec Esup et Icoges (2000 étudiants au total).</t>
  </si>
  <si>
    <t>Familles Pol-Roger et de Billy</t>
  </si>
  <si>
    <t>Pol-Roger</t>
  </si>
  <si>
    <t>CHAMPAGNE POL-ROGER</t>
  </si>
  <si>
    <t>Les familles fondatrices  possèdent cette maison de champagne indépendante (CA : 42 millions) très connue à l'étranger grâce à la passion que lui vouait Winston Churchill.</t>
  </si>
  <si>
    <t>Daniel Yanisse et Jonathan Perichon</t>
  </si>
  <si>
    <t>Yanisse</t>
  </si>
  <si>
    <t>CHECKR</t>
  </si>
  <si>
    <t>Les fondateurs de ce spécialiste de la vérification de CV a vu sa valorisation monter à 2 milliards d’euros. La société est implantée à Denver, aux USA.</t>
  </si>
  <si>
    <t>Olivier Breittmayer</t>
  </si>
  <si>
    <t>Breittmayer</t>
  </si>
  <si>
    <t>EXCLUSIVE GROUP</t>
  </si>
  <si>
    <t>Informatique, Internet, Numérique</t>
  </si>
  <si>
    <t xml:space="preserve">Le dirigeant de ce distributeur de logiciels de sécurité, repris en 2018 par le fonds Permira, reste au capital en minoritaire. Il a piloté le rachat de l’israélien SecureWave. </t>
  </si>
  <si>
    <t>Jean-Philippe Combal et Javier Garcia</t>
  </si>
  <si>
    <t>Combal</t>
  </si>
  <si>
    <t>Jean-Philippe</t>
  </si>
  <si>
    <t>VIVET TECHNOLOGIES</t>
  </si>
  <si>
    <t>Les cofondateur et président de cette Biotech en détiennent environ 40%. En 2019, le géant américain Pfizer a acheté 15% de ce spécialiste du traitement des maladies du foie pour 45 millions.</t>
  </si>
  <si>
    <t>Jean-François Dutilleul et sa famille</t>
  </si>
  <si>
    <t>Dutilleul</t>
  </si>
  <si>
    <t>RABOT DUTILLEUL</t>
  </si>
  <si>
    <t>BTP, Immobilier</t>
  </si>
  <si>
    <t>Ces Lillois développent ce groupe de BTP-promotion (CA : env 830 millions) qui fête ses 100 ans en 2020. A 47 ans, François, incarne la 4ème génération aux commandes.</t>
  </si>
  <si>
    <t>Pierre Prieux</t>
  </si>
  <si>
    <t>Prieux</t>
  </si>
  <si>
    <t>ALCEN</t>
  </si>
  <si>
    <t>Services, Ingénierie</t>
  </si>
  <si>
    <t>Alain Vauthier et Catherine Vauthier ainsi que leur famille</t>
  </si>
  <si>
    <t>Vauthier</t>
  </si>
  <si>
    <t>CHATEAU AUSONE</t>
  </si>
  <si>
    <t>Cette famille possède une centaine d’hectares dans le Bordelais, dont le prestigieux château Ausone, un premier grand cru classé A de Saint-Emilion. Elle juge notre valorisation trop élevée.</t>
  </si>
  <si>
    <t>Patrick Combes</t>
  </si>
  <si>
    <t>Combes</t>
  </si>
  <si>
    <t>VIEL ET CIE</t>
  </si>
  <si>
    <t>Le dirigeant de ce groupe financier créé en 1979 en contrôle la majorité. Viel est présent dans l’intermédiation financière, la Bourse en ligne et la banque privée (CA : 860 millions).</t>
  </si>
  <si>
    <t>Emmanuel Viellard et sa famille</t>
  </si>
  <si>
    <t>Viellard</t>
  </si>
  <si>
    <t>Emmanuel</t>
  </si>
  <si>
    <t xml:space="preserve">LISI </t>
  </si>
  <si>
    <t>Le directeur général et sa famille possèdent 21 % du fabricant de fixations (CA : 1,7 milliard) pour l'aéronautique et l'automobile, deux secteurs actuellement en forte crise.</t>
  </si>
  <si>
    <t>Marcel Braud et sa famille</t>
  </si>
  <si>
    <t>Braud</t>
  </si>
  <si>
    <t>MANITOU</t>
  </si>
  <si>
    <t>Le président d’honneur du fabricant de chariots élévateurs et d’appareils de manutention (CA : 2,1 milliards) coté, en détient 32 % avec ses enfants.</t>
  </si>
  <si>
    <t>Stéphane Bailly et sa famille</t>
  </si>
  <si>
    <t>Bailly</t>
  </si>
  <si>
    <t>CAR AVENUE</t>
  </si>
  <si>
    <t>Le président, petit-fils du fondateur, et sa famille possèdent ce réseau d'une centaine de concessions auto implantées dans l'Est de la France (CA : 1,5 milliard).</t>
  </si>
  <si>
    <t>Pascal Bovis</t>
  </si>
  <si>
    <t>Bovis</t>
  </si>
  <si>
    <t>GROUPE BOVIS</t>
  </si>
  <si>
    <t xml:space="preserve">Ce diplômé en anthropologie possède un groupe familial de manutention et d’entreposage (CA : env. 150 millions), augmenté de deux acquisitions récentes. Son activité a peu souffert du confinement. </t>
  </si>
  <si>
    <t>Jean-Claude Gueudet et sa famille</t>
  </si>
  <si>
    <t>Gueudet</t>
  </si>
  <si>
    <t>GUEUDET</t>
  </si>
  <si>
    <t>Ces Picards détiennent le N°1 en France de la distribution automobile (CA : env 1,9 milliard). Pour ses 100 ans, le groupe a affronté une chute inédite du marché, due au confinement. Nous en avons tenu compte.</t>
  </si>
  <si>
    <t>Laurent Milchior et familles Milchior, Tarica, Lindemann</t>
  </si>
  <si>
    <t>Milchior</t>
  </si>
  <si>
    <t>familles Milchior, Tarica, Lindemann</t>
  </si>
  <si>
    <t>ETAM DEVELOPPEMENT</t>
  </si>
  <si>
    <t>Habillement, Distribution</t>
  </si>
  <si>
    <t>Ces 3 familles développent cette marque de lingerie (CA : env. un milliard) et des 1400 boutiques. C’est une des rares à afficher une rentabilité supérieure à 8%, dans un secteur en détresse.</t>
  </si>
  <si>
    <t>Jean-Thomas Schmitt et sa famille</t>
  </si>
  <si>
    <t>Schmitt</t>
  </si>
  <si>
    <t>Jean-Thomas</t>
  </si>
  <si>
    <t>HEPPNER</t>
  </si>
  <si>
    <t xml:space="preserve">Ces Strasbourgeois détiennent ce groupe de transport et de logisitique (CA : plus de 720 millions). Le groupe qui travaille à 50 % à l’international, a subi une forte baisse d’activité pendant le confinement. </t>
  </si>
  <si>
    <t>Jacqueline Himsworth-Braud et sa famille</t>
  </si>
  <si>
    <t>Himsworth-Braud</t>
  </si>
  <si>
    <t>Jacqueline</t>
  </si>
  <si>
    <t>Michel Dancoisne et Pascal Imbert ainsi que leur famille</t>
  </si>
  <si>
    <t>Dancoisne</t>
  </si>
  <si>
    <t>et Delphine Chavelas</t>
  </si>
  <si>
    <t>WAVESTONE</t>
  </si>
  <si>
    <t>Les fondateurs détiennent à travers un holding la majorité de ce cabinet de conseil coté (CA : 422 millions). L'entreprise a vu son taux d'activité baisser depuis le confinement.</t>
  </si>
  <si>
    <t>Daniel Julien</t>
  </si>
  <si>
    <t>TELEPERFORMANCE</t>
  </si>
  <si>
    <t>Ce Normand dirige, depuis la Floride, le leader mondial des centres d'appels et de la gestion de la relation clients, présent dans 80 pays (CA : 5,4 milliards). Il en détient toujours 2%.</t>
  </si>
  <si>
    <t>Jean-Claude Labrune et sa famille</t>
  </si>
  <si>
    <t>Labrune</t>
  </si>
  <si>
    <t>CEGEDIM</t>
  </si>
  <si>
    <t>Numérique, Santé</t>
  </si>
  <si>
    <t>La famille fondatrice détient la majorité de l'éditeur de logiciels pour les professionnels de santé (CA : 504 millions), qui a adapté son offre aux téléconsultations, en forte augmentation, cette année.</t>
  </si>
  <si>
    <t>Isabelle Roch et et les héritiers de Charles Roch et de Henry-Frédéric Roch</t>
  </si>
  <si>
    <t>Roch</t>
  </si>
  <si>
    <t>Isabelle</t>
  </si>
  <si>
    <t>et les héritiers de Charles Roch et de Henry-Frédéric Roch</t>
  </si>
  <si>
    <t>Cette famille possède 25%, aux cotés de Lalou Bize-Leroy et de la famille de Villaine, du mythique domaine bourguignon ainsi que le domaine Prieuré-Roch.</t>
  </si>
  <si>
    <t>Jean-Charles Boisset et Nathalie Berges-Boisset ainsi que leur famille</t>
  </si>
  <si>
    <t>Boisset</t>
  </si>
  <si>
    <t>GRANDS VINS JC BOISSET</t>
  </si>
  <si>
    <t xml:space="preserve">Les enfants du fondateur possèdent ce négociant bourguignon (CA : 300 millions), à la tête de 800 hectares en Bourgogne, Californie et Jura. Ses ventes à l’étranger ont été affectées. </t>
  </si>
  <si>
    <t>Gilbert Costes et Thierry Costes</t>
  </si>
  <si>
    <t>Gilbert</t>
  </si>
  <si>
    <t>GROUPE BEAUMARLY</t>
  </si>
  <si>
    <t>Hôtellerie, Restauration</t>
  </si>
  <si>
    <t>Le père et le fils de cette branche de la famille de cafetiers aveyronnais pilotent une trentaine de brasseries et d’hôtels. Ils ont, comme beaucoup d’autres, souffert du confinement.</t>
  </si>
  <si>
    <t>Jérôme Gerbier et Jean-Louis Mosca</t>
  </si>
  <si>
    <t>Gerbier</t>
  </si>
  <si>
    <t>BY MY CAR GROUPE</t>
  </si>
  <si>
    <t>Les deux fondateurs sont les principaux actionnaires de ce réseau de plus de 80 concessions auto implantées dans le Sud et l'Est de la France et en Suisse. Elles sont restées fermées pendant le confinement.</t>
  </si>
  <si>
    <t>Joseph Helfrich et Gunther Bimmerle</t>
  </si>
  <si>
    <t>Helfrich</t>
  </si>
  <si>
    <t>GRANDS CHAIS DE FRANCE</t>
  </si>
  <si>
    <t>Ces familles alsaciennes détiennent la majorité du premier exportateur de vins français dans plus de 175 pays (CA : plus d'un milliard), propriétaire de 3000 hectares de vignes.</t>
  </si>
  <si>
    <t>Claude Perdriel et sa famille</t>
  </si>
  <si>
    <t>Perdriel</t>
  </si>
  <si>
    <t>GROUPE PERDRIEL</t>
  </si>
  <si>
    <t>Industrie, Médias</t>
  </si>
  <si>
    <t>Jean-Paul Rivière</t>
  </si>
  <si>
    <t>Rivière</t>
  </si>
  <si>
    <t>GROUPE ALTITUDE</t>
  </si>
  <si>
    <t>Télécoms</t>
  </si>
  <si>
    <t>Télécoms, Hôtellerie, Immobilier</t>
  </si>
  <si>
    <t>Cet homme d'affaires normand a bâti en 30 ans un groupe indépendant (CA: 250 millions) présent à la fois dans les télécoms (infrastructures et opérateur) et l'immobilier.</t>
  </si>
  <si>
    <t>Hugues Souparis</t>
  </si>
  <si>
    <t>Souparis</t>
  </si>
  <si>
    <t>ENOWE</t>
  </si>
  <si>
    <t xml:space="preserve">Industrie, </t>
  </si>
  <si>
    <t>Cet entrepreneur a vendu ses parts dans Surys, le spécialiste de la sécurisation par hologramme (CA : 92 millions) à l’ex-Imprimerie Nationale l’an dernier. Il conserve d’autres actifs.</t>
  </si>
  <si>
    <t>Alexandre-Jacques Vernazza et sa famille</t>
  </si>
  <si>
    <t>Vernazza</t>
  </si>
  <si>
    <t>Alexandre-Jacques</t>
  </si>
  <si>
    <t>MEDIACO LEVAGE</t>
  </si>
  <si>
    <t>Services, Transports</t>
  </si>
  <si>
    <t>La famille fondatrice détient 100 % de ce groupe de levage et manutention (n° 1 français de la location de grues mobiles). Mediaco intervient aussi en logistique et en stockage (CA : 300 millions).</t>
  </si>
  <si>
    <t>Jean-Christophe Vidal-Revel et Cécile Sibertin-Blanc</t>
  </si>
  <si>
    <t>Vidal-Revel</t>
  </si>
  <si>
    <t>Jean-Christophe</t>
  </si>
  <si>
    <t>VALFIDUS</t>
  </si>
  <si>
    <t>Ces familles possèdent ce spécialiste des systèmes de menuiserie en aluminium qui dispose d’une foncière de 460 millions d’actifs et de 210 millions en projets, notamment en photovoltaïque..</t>
  </si>
  <si>
    <t>François Guillin et sa famille</t>
  </si>
  <si>
    <t>Guillin</t>
  </si>
  <si>
    <t>GUILLIN</t>
  </si>
  <si>
    <t>Plastiques, Industrie</t>
  </si>
  <si>
    <t>Le président fondateur conserve avec sa famille près des deux tiers de ce fabricant d'emballages en plastique (CA : 658 millions), qui souffre de la réduction de cette matière dans les emballages.</t>
  </si>
  <si>
    <t>Bernard Huvé et sa famille</t>
  </si>
  <si>
    <t>Huvé</t>
  </si>
  <si>
    <t>SII</t>
  </si>
  <si>
    <t>Services informatiques</t>
  </si>
  <si>
    <t>Cet ingénieur, fondateur et président du conseil de surveillance, possède avec sa famille 49,9% de cette société de services informatiques cotée (CA : 631 millions).</t>
  </si>
  <si>
    <t>Pieric Brenier et sa famille</t>
  </si>
  <si>
    <t>Brenier</t>
  </si>
  <si>
    <t>Pieric</t>
  </si>
  <si>
    <t>C’PRO</t>
  </si>
  <si>
    <t>Le président-fondateur détient 82% du fournisseur de solutions d’impression, d’informatique et de télécoms (CA : 380 millions). C’PRO a racheté son concurrent Koden cet hiver.</t>
  </si>
  <si>
    <t>Jacques Verlingue et sa famille</t>
  </si>
  <si>
    <t>Verlingue</t>
  </si>
  <si>
    <t>ADELAÏDE</t>
  </si>
  <si>
    <t xml:space="preserve">Ces Bretons détiennent ce groupe (CA : plus de 170 millions) de plusieurs assureurs : Verlingue, Génération et Coverlife. Le groupe, qui facture 2 milliards de primes, a pâti du Coronavirus au printemps. </t>
  </si>
  <si>
    <t>Jean-Claude Bertojo et sa famille</t>
  </si>
  <si>
    <t>Bertojo</t>
  </si>
  <si>
    <t>SPIRIT</t>
  </si>
  <si>
    <t xml:space="preserve">Ce Parisien a créé il y a une trentaine d’années un promoteur (CA : 350 millions), qu’il contrôle à 100%. Il a aussi une foncière qui détient environ 450 millions d’euros d’actifs. </t>
  </si>
  <si>
    <t>François-Xavier Borie et sa famille</t>
  </si>
  <si>
    <t>François-Xavier</t>
  </si>
  <si>
    <t>CHATEAU GRAND PUY LACOSTE</t>
  </si>
  <si>
    <t>Aux commandes depuis 1978 du domaine, un grand cru classé de Pauillac (55 hectares), ce septuagénaire a transmis sa passion à sa fille aînée Emeline, troisième génération dans les vignes.</t>
  </si>
  <si>
    <t>Henri Brière et sa famille</t>
  </si>
  <si>
    <t>Brière</t>
  </si>
  <si>
    <t>FOSELEV</t>
  </si>
  <si>
    <t>Ces Provençaux sont propriétaires d’un groupe de levage, de maintenance industrielle et de transport pour le BTP, l'industrie et le secteur maritime, fondé il y a 50 ans (CA : 247 millions).</t>
  </si>
  <si>
    <t>Jean-François Hénin et sa famille</t>
  </si>
  <si>
    <t>Hénin</t>
  </si>
  <si>
    <t>PACIFICO</t>
  </si>
  <si>
    <t xml:space="preserve">L’ex-PDG du pétrolier Maurel &amp; Prom conserve le produit de sa vente dans son holding et a investi dans des vignes en Bourgogne, dont le château Gigognan. </t>
  </si>
  <si>
    <t>Gérard Leduc et sa famille</t>
  </si>
  <si>
    <t>Leduc</t>
  </si>
  <si>
    <t>ETHYPHARM</t>
  </si>
  <si>
    <t>Le cofondateur de ce très rentable fabricant de médicaments contre les addictions et la douleur (CA : plus de 300 millions) en conserve 29%, après le LBO monté par le fonds PAI.</t>
  </si>
  <si>
    <t>Olivier Monin et sa famille</t>
  </si>
  <si>
    <t>Monin</t>
  </si>
  <si>
    <t>GROUPE MONIN</t>
  </si>
  <si>
    <t>La famille fondatrice possède, depuis 1912, ce producteur de sirops haut de gamme. Monin a vendu 100 millions de bouteilles dans 150 pays l'an dernier (CA : env. 260 millions).</t>
  </si>
  <si>
    <t>Charles Robinet-Duffo et Rémy Robinet-Duffo ainsi que leur famille</t>
  </si>
  <si>
    <t>Robinet-Duffo</t>
  </si>
  <si>
    <t>GROUPE HENNER</t>
  </si>
  <si>
    <t>La famille fondatrice possède presque intégralement ce dynamique courtier en assurance collective (CA : 190 millions). Henner a pris une participation dans un site d'épargne retraite entreprise.</t>
  </si>
  <si>
    <t>Jean-Claude Bourrelier et sa famille</t>
  </si>
  <si>
    <t>Bourrelier</t>
  </si>
  <si>
    <t>BOURRELIER GROUPE</t>
  </si>
  <si>
    <t>Le fondateur de Bricorama (revendu à Intermarché) détient aussi 87% d'un groupe de distribution spécialisée présent en Belgique et aux Pays-Bas (CA : plus de 200 millions).</t>
  </si>
  <si>
    <t>Annette Roux et sa famille</t>
  </si>
  <si>
    <t>Roux</t>
  </si>
  <si>
    <t>Annette</t>
  </si>
  <si>
    <t>GROUPE BENETEAU</t>
  </si>
  <si>
    <t>Industrie, Construction navale</t>
  </si>
  <si>
    <t xml:space="preserve">Cette branche de la famille fondatrice détient plus d’un tiers du premier constructeur mondial de bateaux de loisirs (CA : 1,34 milliard). L’action a souffert du confinement mais aussi de résultats en baisse. </t>
  </si>
  <si>
    <t>Patrick Martin et la famille Bradley-Martin</t>
  </si>
  <si>
    <t>la famille Bradley-Martin</t>
  </si>
  <si>
    <t>MARTIN-BELAYSOUD EXPANSION</t>
  </si>
  <si>
    <t>Ces Bourguignons possèdent un distributeur (CA : 765 millions) spécialisé dans le sanitaire, l’électricité et le thermique. Malgré une hausse d’activité en 2019, nous réduisons notre estimation.</t>
  </si>
  <si>
    <t>Emmanuel Vasseneix et sa famille</t>
  </si>
  <si>
    <t>Vasseneix</t>
  </si>
  <si>
    <t>LAITERIE DE SAINT-DENIS DE L’HOTEL</t>
  </si>
  <si>
    <t>Agroalimentaire, Laiterie</t>
  </si>
  <si>
    <t>Depuis 1947, la famille développe ce producteur laitier, qui vend aussi des jus de fruits et des salades (CA : 800 millions). Le groupe fournit aussi la marque "C'est qui le patron ?"</t>
  </si>
  <si>
    <t>Antoine Frey</t>
  </si>
  <si>
    <t>FREY</t>
  </si>
  <si>
    <t>Cette famille rémoise possède environ 28 % de la foncière, spécialisée dans les centres commerciaux de plein air. Leur fortune intègre une année 2019 exceptionnelle et... des revenus locatifs en baisse en 2020.</t>
  </si>
  <si>
    <t>Famille Aguettant</t>
  </si>
  <si>
    <t>AGUETTANT</t>
  </si>
  <si>
    <t>Les descendants du fondateur possèdent encore 100% de ce fabricant de médicaments injectables (CA : 150 millions) qui a tourné à plein régime pendant la crise sanitaire.</t>
  </si>
  <si>
    <t>Alexandre Allard</t>
  </si>
  <si>
    <t>Allard</t>
  </si>
  <si>
    <t>GROUPE ALLARD</t>
  </si>
  <si>
    <t>Cet entrepreneur, qui avait fait fortune avec la vente de Consodata et plusieurs projets immobiliers, développait un quartier entier de São Paulo, au Brésil... avant l’arrivée du Covid19.</t>
  </si>
  <si>
    <t>David Amar et sa famille</t>
  </si>
  <si>
    <t>Amar</t>
  </si>
  <si>
    <t>MATIGNON INVESTISSEMENT ET GESTION</t>
  </si>
  <si>
    <t>Holding, vins, Immobilier</t>
  </si>
  <si>
    <t>Jonathan Anguelov et Xavier Durand, Olivier Pailhes et Pierre-Baptiste Béchu</t>
  </si>
  <si>
    <t>Anguelov</t>
  </si>
  <si>
    <t>AIRCALL</t>
  </si>
  <si>
    <t>Services, Télécoms</t>
  </si>
  <si>
    <t>Les cofondateurs de cet opérateur téléphonique B2B sur le Cloud conservent la majorité du capital, après leur 4ème levée de fonds de 60 millions d’euros, en mai dernier.</t>
  </si>
  <si>
    <t>Olivier Aubert et Anthony Ravau ainsi que leur famille</t>
  </si>
  <si>
    <t>Aubert</t>
  </si>
  <si>
    <t>Et famille Bousquet</t>
  </si>
  <si>
    <t>HEROIKS</t>
  </si>
  <si>
    <t>Services, Publicité</t>
  </si>
  <si>
    <t>Ces trois associés ont regroupé l'an dernier leurs différentes agences médias (Business, Aubert Storch, Peak Ace...), dont ils conservent 60% aux cotés de LBO France.</t>
  </si>
  <si>
    <t>Gérard Autajon et sa famille</t>
  </si>
  <si>
    <t>Autajon</t>
  </si>
  <si>
    <t>AUTAJON</t>
  </si>
  <si>
    <t>Le fils des fondateurs et sa famille possèdent 100% d'un des leaders européen de l’emballage, présent dans une dizaine de pays (CA : env. 600 millions).</t>
  </si>
  <si>
    <t>Jean-Paul Bize</t>
  </si>
  <si>
    <t>Bize</t>
  </si>
  <si>
    <t>AMS GROUP</t>
  </si>
  <si>
    <t>Holding, Luxe, Hôtellerie</t>
  </si>
  <si>
    <t>Après avoir vendu sa participation dans Direct Energie en 2018, cet ancien cadre dirigeant de Schlumberger a cédé Tara Jarmon l'an dernier mais il conserve le joaillier Poiray et 8 hôtels de luxe.</t>
  </si>
  <si>
    <t>Daniel Cathiard et Florence Cathiard ainsi que leur famille</t>
  </si>
  <si>
    <t>Cathiard</t>
  </si>
  <si>
    <t>SMITH HAUT LAFITTE</t>
  </si>
  <si>
    <t>Vins, Cosmétiques, Hôtellerie</t>
  </si>
  <si>
    <t>Ce couple issu de la distribution a racheté, en 1990, ce grand cru classé, et s'est diversifié dans la cosmétique avec la marque Caudalie et l’hôtellerie haut de gamme.</t>
  </si>
  <si>
    <t>Françoise Costa et Agnès et Anne Costa ainsi que leur famille</t>
  </si>
  <si>
    <t>Costa</t>
  </si>
  <si>
    <t>FRAGONARD</t>
  </si>
  <si>
    <t>Ces trois soeurs possèdent le parfumeur grassois fondé en 1926 qui a développé en plus de ses usines de production un très rentable réseau d'une vingtaine de boutiques.</t>
  </si>
  <si>
    <t>Luc Darbonne et Hubert Darbonne</t>
  </si>
  <si>
    <t>Darbonne</t>
  </si>
  <si>
    <t>Luc</t>
  </si>
  <si>
    <t>DAREGAL</t>
  </si>
  <si>
    <t>Nicolas Dessaigne et Julien Lemoine</t>
  </si>
  <si>
    <t>Dessaigne</t>
  </si>
  <si>
    <t>ALGOLIA</t>
  </si>
  <si>
    <t>Services, Numérique</t>
  </si>
  <si>
    <t>Ces deux informaticiens ont fondé cet éditeur d’applications pour entreprises. Ils ont levé plus de 160 millions en deux ans et conservent une part significative du capital.</t>
  </si>
  <si>
    <t>Lucien Deveaux et sa famille</t>
  </si>
  <si>
    <t>Deveaux</t>
  </si>
  <si>
    <t>DEVEAUX</t>
  </si>
  <si>
    <t>Textile, Habillement, Distribution</t>
  </si>
  <si>
    <t xml:space="preserve">Les fondateurs de ce groupe textile (CA : env. 450 millions) ont une branche façonnier prospère mais deux distributeurs (Armand Thierry et Riu Paris) en recul. </t>
  </si>
  <si>
    <t>Thibaud Elziere</t>
  </si>
  <si>
    <t>Elziere</t>
  </si>
  <si>
    <t>Thibaud</t>
  </si>
  <si>
    <t>EFOUNDERS</t>
  </si>
  <si>
    <t>Francis Esmenard et sa famille</t>
  </si>
  <si>
    <t>Esmenard</t>
  </si>
  <si>
    <t>ALBIN MICHEL</t>
  </si>
  <si>
    <t>Edition, Distribution</t>
  </si>
  <si>
    <t>La famille fondatrice possède à travers une holding 100% de cette grosse maison d'édition (CA : env. 250 millions), propriétaire de 40% du Livre de Poche.</t>
  </si>
  <si>
    <t>Michel Giboire et sa famille</t>
  </si>
  <si>
    <t>Giboire</t>
  </si>
  <si>
    <t>GROUPE GIBOIRE</t>
  </si>
  <si>
    <t>Immobilier, foncière</t>
  </si>
  <si>
    <t xml:space="preserve">Ces Rennais ont créé il y a un siècle ce promoteur (CA : 150 millions), qui est aussi gestionnaire privé et foncière. Giboire a racheté fin 2019 un ensemble de 10 000 m² d’actifs fonciers.  </t>
  </si>
  <si>
    <t>Patrice Kretz et familles Fauvet et Kretz</t>
  </si>
  <si>
    <t>Kretz</t>
  </si>
  <si>
    <t>familles Fauvet et Kretz</t>
  </si>
  <si>
    <t>CHANTELLE FRANCE</t>
  </si>
  <si>
    <t>Habillement, Textile</t>
  </si>
  <si>
    <t>Les fondateurs de ce fabricant de lingerie (CA : env 400 millions) en possèdent 68%. Le groupe (Passionata, Chantal Thomass, Darjeeling...) a accéléré sa stratégie digitale pendant la pandémie.</t>
  </si>
  <si>
    <t>Ludovic Le Moan et Christophe Fourtet</t>
  </si>
  <si>
    <t>Le Moan</t>
  </si>
  <si>
    <t>Ludovic</t>
  </si>
  <si>
    <t>SIGFOX</t>
  </si>
  <si>
    <t>Ces deux entrepreneurs possèdent 20% du spécialiste français des réseaux pour les objets connectés, qui prévoit de perdre 40% de chiffre d'affaires en 2020 pour cause de pandémie.</t>
  </si>
  <si>
    <t>Henri Lurton et sa famille</t>
  </si>
  <si>
    <t>Lurton</t>
  </si>
  <si>
    <t>BRANE CANTENAC</t>
  </si>
  <si>
    <t>Famille Machefert</t>
  </si>
  <si>
    <t>Machefert</t>
  </si>
  <si>
    <t>GROUPE MACHEFERT</t>
  </si>
  <si>
    <t>Cette famille possède un groupe hôtelier (CA : 41 millions), qui aligne une vingtaine d’établissements, du 3 au 5 étoiles, à Paris (Normandy, Kube, IK...), Saint-Tropez et Marrakech.</t>
  </si>
  <si>
    <t>Guy Mathiolon et sa famille</t>
  </si>
  <si>
    <t>Mathiolon</t>
  </si>
  <si>
    <t>GROUPE SERFIM</t>
  </si>
  <si>
    <t>BTP, Environnement</t>
  </si>
  <si>
    <t>Franky Mulliez</t>
  </si>
  <si>
    <t>Franky</t>
  </si>
  <si>
    <t>KILOUTOU</t>
  </si>
  <si>
    <t>Distribution, Location</t>
  </si>
  <si>
    <t>Le fondateur de ce groupe de location de matériels (CA : 729 millions) en détient une part minoritaire, après le rachat par les familles Dentressangle, Decaux et Lafonta. Le groupe a émis 860 millions d’obligations cet hiver.</t>
  </si>
  <si>
    <t>Michel Picoty et sa famille</t>
  </si>
  <si>
    <t>Picoty</t>
  </si>
  <si>
    <t>PICOTY</t>
  </si>
  <si>
    <t>Distribution, Pétrole</t>
  </si>
  <si>
    <t>Ces Creusios ont plus de 350 stations-services (CA : env 1,6 milliard), sous marque Avia. Ils doublent leur réseau de magasins alimentaires “circuit court”. L’activité du début 2020 est en retrait.</t>
  </si>
  <si>
    <t xml:space="preserve">Frédéric Puzin </t>
  </si>
  <si>
    <t xml:space="preserve">Puzin </t>
  </si>
  <si>
    <t>CORUM</t>
  </si>
  <si>
    <t>Gaston Rebilly et Thomas Rebilly ainsi que leur famille</t>
  </si>
  <si>
    <t>Rebilly</t>
  </si>
  <si>
    <t>Gaston</t>
  </si>
  <si>
    <t>GEOPETROL</t>
  </si>
  <si>
    <t>Energie, Pétrole</t>
  </si>
  <si>
    <t>Cette famille rachète des puits vieillissants aux majors du pétrole pour les exploiter. En France, elle produit environ 1000 barils/jour  (5% de la production nationale) et 300 000 m3 de gaz/jour.</t>
  </si>
  <si>
    <t>Pascal Teurquetil et sa famille</t>
  </si>
  <si>
    <t>Teurquetil</t>
  </si>
  <si>
    <t>GROUPE MULLER</t>
  </si>
  <si>
    <t>La deuxième génération de cette famille mayennaise reste propriétaire de ce fabricant de radiateurs (CA : 200 millions), qui a décroché des Awards au CES de Las Vegas pour ses innovations.</t>
  </si>
  <si>
    <t>Laurent Uberti et Olivier Camino</t>
  </si>
  <si>
    <t>Uberti</t>
  </si>
  <si>
    <t>GROUPE SITEL</t>
  </si>
  <si>
    <t>Michel Venturini et sa famille</t>
  </si>
  <si>
    <t>Venturini</t>
  </si>
  <si>
    <t>AUVENT</t>
  </si>
  <si>
    <t>La famille fondatrice de l'enseigne But, qu'elle a revendue au groupe anglais Kingfisher en 1998, gère depuis la Suisse un holding très richement doté.</t>
  </si>
  <si>
    <t>Franck Allard et sa famille</t>
  </si>
  <si>
    <t>FILHET-ALLARD</t>
  </si>
  <si>
    <t xml:space="preserve">Cette famille bordelaise dirige et contrôle un des principaux et plus anciens courtiers d’assurances français (CA : 225 millions) qui possède aussi le leader de l’assurance 2 roues, AMV. </t>
  </si>
  <si>
    <t>Philippe Baudesson de Chainville d'Arc et Christian Raisson</t>
  </si>
  <si>
    <t>Baudesson de Chainville d'Arc</t>
  </si>
  <si>
    <t>COLIBRI MANOMANO</t>
  </si>
  <si>
    <t>Numérique, Internet</t>
  </si>
  <si>
    <t>Les cofondateurs de cette place de marché de brico-jardinage (620 millions d’activité) en conservent 20% après plusieurs entrées de fonds au capital, qui valorisent cette (presque) Licorne un peu moins d’un milliard.</t>
  </si>
  <si>
    <t>Famille Lurton</t>
  </si>
  <si>
    <t>VIGNOBLES ANDRE LURTON</t>
  </si>
  <si>
    <t>Cette branche de la célèbre famille de vignerons bordelais possède 83% d’un beau domaine de 640 hectares (La Louvière, Chateau Bonnet...) principalement en Médoc.</t>
  </si>
  <si>
    <t>Derek Remy Smith</t>
  </si>
  <si>
    <t>Smith</t>
  </si>
  <si>
    <t>Derek Remy</t>
  </si>
  <si>
    <t>TRESOR DU PATRIMOINE</t>
  </si>
  <si>
    <t>Cet entrepreneur possède un petit empire de la vente à distance (CA :  220 millions) : textile, produits de terroir, objets de collection ainsi que le Sauternes Chateau de Rayne Vignaud.</t>
  </si>
  <si>
    <t>Daniel Derichebourg</t>
  </si>
  <si>
    <t>Derichebourg</t>
  </si>
  <si>
    <t>DERICHEBOURG</t>
  </si>
  <si>
    <t>Le PDG, fils du fondateur, conserve 41% de ce groupe coté de collecte de déchets et de services aux entreprises (CA : 2,7 milliards). Sa capitalisation a été divisée par deux en deux ans.</t>
  </si>
  <si>
    <t>Didier Blaise</t>
  </si>
  <si>
    <t>Blaise</t>
  </si>
  <si>
    <t>ALLOPNEUS</t>
  </si>
  <si>
    <t>Cet Aixois contrôle ce vendeur de pneus en ligne (CA est. : 300 millions), aux côtés de Michelin, qui lui a apporté sa filiale Popgom. S’y ajoute un boutique-hôtel près d’Aix, le château de la Gaude.</t>
  </si>
  <si>
    <t>Famille Goulamaly</t>
  </si>
  <si>
    <t>Goulamaly</t>
  </si>
  <si>
    <t>OCEINDE</t>
  </si>
  <si>
    <t>Holding, Médias, Télécoms</t>
  </si>
  <si>
    <t>Cette famille, d'origine réunionnaise, est à la tête d'un holding diversifié : les peintures Mauvilac, l'opérateur ultra-marin Zeop, la pêche et la chaine de télé Antenne Réunion.</t>
  </si>
  <si>
    <t>Marie-Laurence Gouraud et Patricia  Brochard et Bénédicte Mercier ainsi que leur famille</t>
  </si>
  <si>
    <t>Gouraud</t>
  </si>
  <si>
    <t>Marie-Laurence</t>
  </si>
  <si>
    <t>SODEBO</t>
  </si>
  <si>
    <t>Cette famille possède l’inventeur de la pizza au rayon frais et de la Pastabox (CA : env. 450 millions). Leur activité a plutôt bénéficié du confinement des Français, ce printemps.</t>
  </si>
  <si>
    <t>Jean-Bernard Maurin</t>
  </si>
  <si>
    <t>Maurin</t>
  </si>
  <si>
    <t>GROUPE MAURIN</t>
  </si>
  <si>
    <t>Allan Sichel et sa famille</t>
  </si>
  <si>
    <t>Sichel</t>
  </si>
  <si>
    <t>Allan</t>
  </si>
  <si>
    <t>MAISON SICHEL</t>
  </si>
  <si>
    <t>Cette famille a bâti, en sept générations, un bel empire bordelais, composé d'une maison de négoce et de 4 vignobles : Château Angludet, Château Trillol, Château Argadens et 50% de Chateau Palmer.</t>
  </si>
  <si>
    <t>Guy Tempereau et sa famille</t>
  </si>
  <si>
    <t>Tempereau</t>
  </si>
  <si>
    <t>GROUPE SERIS</t>
  </si>
  <si>
    <t>Services, Sécurité</t>
  </si>
  <si>
    <t>Cette famille détient l’intégralité de ce groupe de sécurité (CA : 500 millions) créé à Saint-Nazaire en 1958. La reprise du polonais Konsalnet lui permet d’accéder au 10ème rang mondial.</t>
  </si>
  <si>
    <t>Jean-Louis Bouchard</t>
  </si>
  <si>
    <t>Bouchard</t>
  </si>
  <si>
    <t>ECONOCOM GROUP</t>
  </si>
  <si>
    <t>Le président fondateur conserve 36% de ce groupe franco-belge de services aux entreprises (CA: 2,9 milliards). Le cours de bourse a baissé de 35% en un an et de 60% depuis 2018.</t>
  </si>
  <si>
    <t>Dominique Louis</t>
  </si>
  <si>
    <t>ASSYSTEM</t>
  </si>
  <si>
    <t>Le PDG fondateur de ce groupe d’ingénierie (CA : 497 millions) en possède 50%. Le cours de bourse a plongé au printemps malgré la signature d’un contrat sur du nucléaire avec la Royal Navy.</t>
  </si>
  <si>
    <t>Cyril Camus et sa famille</t>
  </si>
  <si>
    <t>Camus</t>
  </si>
  <si>
    <t>Cyril</t>
  </si>
  <si>
    <t>CAMUS</t>
  </si>
  <si>
    <t>Vins, Spiritueux</t>
  </si>
  <si>
    <t>Ce quadra aux commandes de cette maison de cognac indépendante (CA : 99 millions), est le  représentant de la 5e génération de la famille propriétaire.</t>
  </si>
  <si>
    <t>Arnaud Lagardère et sa famille</t>
  </si>
  <si>
    <t>Lagardère</t>
  </si>
  <si>
    <t>LAGARDERE</t>
  </si>
  <si>
    <t>Edition, Médias</t>
  </si>
  <si>
    <t xml:space="preserve">Le fils du fondateur conserve 7,3 % de ce groupe (CA : 7,2 milliards) présent dans l’édition, la radio et les boutiques d’aéroport. Nous avons pris en compte la valeur nette de sa commandite. </t>
  </si>
  <si>
    <t>Christian Langlois-Meurinne et et famille Meheut</t>
  </si>
  <si>
    <t>Langlois-Meurinne</t>
  </si>
  <si>
    <t>et famille Meheut</t>
  </si>
  <si>
    <t>IDI</t>
  </si>
  <si>
    <t>Les co-fondateurs de cette société de capital-investissement en gardent le contrôle. La société cotée a perdu du terrain en Bourse, malgré des actifs deux fois supérieurs à sa capitalisation.</t>
  </si>
  <si>
    <t>Gilles Kohler et Jean-Philippe Kohler ainsi que leur famille</t>
  </si>
  <si>
    <t>Kohler</t>
  </si>
  <si>
    <t>Métallurgie, Industrie</t>
  </si>
  <si>
    <t>Cette famille, cofondatrice du fabricant coté de fixations pour l'automobile et l'aéronautique (CA : 1,7 milliard), en détient près de 16,5%. Les résultats 2019 ont chuté fortement.</t>
  </si>
  <si>
    <t>Marie-Odile Amaury et sa famille</t>
  </si>
  <si>
    <t>Amaury</t>
  </si>
  <si>
    <t>Marie-Odile</t>
  </si>
  <si>
    <t>EDITIONS AMAURY</t>
  </si>
  <si>
    <t>Presse, Médias</t>
  </si>
  <si>
    <t>La famille fondatrice possède un groupe de presse (L'Equipe, L'Equipe TV), et une filiale organisatrice d'événements sportifs (Tour de France, Paris Dakar). Les deux ont souffert de l'épidémie de Covid.</t>
  </si>
  <si>
    <t>Jean-Paul Burrus et sa famille</t>
  </si>
  <si>
    <t>SALPA</t>
  </si>
  <si>
    <t>Cette famille alsacienne contrôle, à travers son holding, une plantation de cacao en Equateur, des marques de thé, de café et des chocolatiers (Yves Thuriès, Marquise de Sévigné).</t>
  </si>
  <si>
    <t>Serge Cachan et ses frères</t>
  </si>
  <si>
    <t>Cachan</t>
  </si>
  <si>
    <t>ses frères</t>
  </si>
  <si>
    <t>ASTOTEL</t>
  </si>
  <si>
    <t>Cette famille a bâti, en soixante ans, un groupe de 17 hôtels trois et quatre étoiles à Paris. Elle a subi le confinement et pâtira, cet été, de la présence réduite des étrangers dans la capitale.</t>
  </si>
  <si>
    <t>famille Chapoutier</t>
  </si>
  <si>
    <t>Chapoutier</t>
  </si>
  <si>
    <t>CHAPOUTIER</t>
  </si>
  <si>
    <t xml:space="preserve">Les fondateurs de cette maison (CA : env 65 millions) de la vallée du Rhône qui a 450 hectares de vignes détiennent la majorité du capital, devant le belge Sofina, Idia et le Crédit agricole. </t>
  </si>
  <si>
    <t>Erik Chopard-Lallier et sa famille</t>
  </si>
  <si>
    <t>Chopard-Lallier</t>
  </si>
  <si>
    <t>Erik</t>
  </si>
  <si>
    <t>CHOPARD</t>
  </si>
  <si>
    <t>En une soixantaine d'années, cette famille bisontine est devenue le 5ème concessionnaire automobile français (CA : 1,3 milliard), spécialiste de Peugeot, avec 70 points de vente</t>
  </si>
  <si>
    <t>Thierry Déau</t>
  </si>
  <si>
    <t>Déau</t>
  </si>
  <si>
    <t>MERIDIAM</t>
  </si>
  <si>
    <t>Le président-fondateur de ce fonds d’infrastructures crée en 2005 qui finance la construction d’ouvrages publics dans le monde entier (7,2 milliards d’encours) est majoritaire au capital</t>
  </si>
  <si>
    <t>Mathieu Gufflet et et management</t>
  </si>
  <si>
    <t>Gufflet</t>
  </si>
  <si>
    <t>et management</t>
  </si>
  <si>
    <t>EPSA</t>
  </si>
  <si>
    <t>Services, Hôtellerie, Vins</t>
  </si>
  <si>
    <t>Le fondateur de ce conseil en optimisation de performances opérationnelles (CA : 600 millions) en a 75%, avec le management. Il développe aussi des activités viticoles et hôtelières.</t>
  </si>
  <si>
    <t>Anne Jousse et sa famille</t>
  </si>
  <si>
    <t>Jousse</t>
  </si>
  <si>
    <t>B SIGNATURE HOTELS &amp; RESORTS</t>
  </si>
  <si>
    <t>Après avoir dirigé le juridique du cabinet d’assurances familial, cette Nantaise pilote 5 hôtels d’exception à Paris, un château-hôtel avec golf en Bretagne et un 5-étoiles à Saint-Barth.</t>
  </si>
  <si>
    <t>Louis-Fabrice Latour et sa famille</t>
  </si>
  <si>
    <t>Latour</t>
  </si>
  <si>
    <t>Louis-Fabrice</t>
  </si>
  <si>
    <t>LOUIS LATOUR</t>
  </si>
  <si>
    <t>Malgré la flambée des prix des vignobles bourguignons, nous baissons légèrement l’évaluation de cette famille de négociants, touchée à la fois par l’effet Covid et par les taxes anti-françaises américaines.</t>
  </si>
  <si>
    <t>famille Mähler-Besse</t>
  </si>
  <si>
    <t>Mähler-Besse</t>
  </si>
  <si>
    <t>CHATEAU PALMER</t>
  </si>
  <si>
    <t>Cette famille, ex-propriétaire d’une belle maison de négoce, conserve moins de 50% de Château Palmer, un grand cru classé de Margaux.</t>
  </si>
  <si>
    <t>Samy Marciano</t>
  </si>
  <si>
    <t>Marciano</t>
  </si>
  <si>
    <t>Samy</t>
  </si>
  <si>
    <t>LA CLE GROUP</t>
  </si>
  <si>
    <t>Après avoir été propriétaire de la marque Rodier, cet entrepreneur a investi dans l'immobilier et dans l'hôtellerie haut de gamme : 2 établissements à Paris, un à Cannes. Et un autre en Israël l'an prochain.</t>
  </si>
  <si>
    <t>Nicolas Olano et sa famille</t>
  </si>
  <si>
    <t>Olano</t>
  </si>
  <si>
    <t>GROUPE OLANO</t>
  </si>
  <si>
    <t>Transports, Logistique, Immobilier</t>
  </si>
  <si>
    <t>Ces Basques possèdent ce transporteur spécialiste du froid (CA : 400 millions), qui dispose de 1,3 million de m² d’entrepôts et qui se développe, notamment, dans le transport de poissons.</t>
  </si>
  <si>
    <t>Jérôme Quentin-Mauroy et sa famille</t>
  </si>
  <si>
    <t>Quentin-Mauroy</t>
  </si>
  <si>
    <t>TAGERIM</t>
  </si>
  <si>
    <t xml:space="preserve">Ce Toulousain possède un groupe (CA : env. 130 millions) de promotion, de gestion et d’hôtellerie. Il a des établissements 9 Hotel Collection dans plusieurs villes d’Europe. </t>
  </si>
  <si>
    <t>Farouck Ravate et Adam Ravate ainsi que leur famille</t>
  </si>
  <si>
    <t>Ravate</t>
  </si>
  <si>
    <t>Farouck</t>
  </si>
  <si>
    <t>et sa famille</t>
  </si>
  <si>
    <t>GROUPE RAVATE</t>
  </si>
  <si>
    <t>Ces Réunionais développent un distributeur créé en 1939, la principale entreprise de négoce et de distribution de l’île pour le BTP et l’équipement (Leroy-Merlin, S’Center...).</t>
  </si>
  <si>
    <t>Pierre Rousseau et sa famille</t>
  </si>
  <si>
    <t>Rousseau</t>
  </si>
  <si>
    <t>RAPIDO</t>
  </si>
  <si>
    <t>Construction automobile, Camping-Cars</t>
  </si>
  <si>
    <t>Le fils du fondateur dirige depuis 1976 ce constructeur de camping-cars (CA : 525 millions), qui  réalise l'essentiel de son chiffre d'affaires à l'international.</t>
  </si>
  <si>
    <t>Jean-Marie Savalle</t>
  </si>
  <si>
    <t>Savalle</t>
  </si>
  <si>
    <t>ISAGRI</t>
  </si>
  <si>
    <t>Informatique, Logiciel, Numérique</t>
  </si>
  <si>
    <t>Le fondateur et sa famille détiennent cet éditeur de logiciels de gestion et de comptabilité dédiés à l'agriculture (CA : 200 millions), ainsi que Terre-net Média et le Groupe France Agricole</t>
  </si>
  <si>
    <t>Marc Senoble et sa famille</t>
  </si>
  <si>
    <t>Senoble</t>
  </si>
  <si>
    <t>SENINVEST BRUXELLES</t>
  </si>
  <si>
    <t>Alimentation, Agroalimentaire</t>
  </si>
  <si>
    <t>Le représentant de la quatrième génération de cette famille de laitiers a réorienté l'entreprise (qui ne dépose pas ses comptes) dans les desserts et les glaces haut de gamme (CA est. : 230 millions).</t>
  </si>
  <si>
    <t>Famille Odin</t>
  </si>
  <si>
    <t>Odin</t>
  </si>
  <si>
    <t>Cette famille possède, en direct et à travers un holding, 6,6% de la société de services informatiques (CA : 4,4 milliards) ainsi que 7,4% d'Axway Software, sa filiale cotée depuis 2011.</t>
  </si>
  <si>
    <t>Famille Huttepain</t>
  </si>
  <si>
    <t>Huttepain</t>
  </si>
  <si>
    <t>Alimentation, Agroalimentaire</t>
  </si>
  <si>
    <t>Avec 9,6 % du capital, cette famille sarthoise contrôle, avec l’aide de familles alliées actionnaires, la majorité du n°1 européen de la volaille (CA : 4,1 milliards)</t>
  </si>
  <si>
    <t>Armando Pereira</t>
  </si>
  <si>
    <t>Pereira</t>
  </si>
  <si>
    <t>Armando</t>
  </si>
  <si>
    <t>ALTICE EUROPE</t>
  </si>
  <si>
    <t>Cet associé de longue date de Patrick Drahi est le directeur opérationnel de la filiale européenne du groupe (CA : 14,8 milliards) et en possède un peu moins de 5% à travers une structure dédiée.</t>
  </si>
  <si>
    <t>Jérôme Benoît et sa famille</t>
  </si>
  <si>
    <t>DELTA PLUS GROUP</t>
  </si>
  <si>
    <t>Services, Industrie</t>
  </si>
  <si>
    <t>Le PDG et sa famille détiennent 58 % de ce fabricant d'équipements de protection individuelle (CA : 263 millions), qui a racheté en début d'année 2 fabricants de bottes professionnelles.</t>
  </si>
  <si>
    <t>Famille Barton</t>
  </si>
  <si>
    <t>Barton</t>
  </si>
  <si>
    <t>CHATEAU LEOVILLE BARTON</t>
  </si>
  <si>
    <t>Boissons, Vins</t>
  </si>
  <si>
    <t>Cette famille possède depuis près de deux siècles deux grands crus classés (Léoville Barton et Langoa Barton), ainsi qu'un autre vignoble (Mauvesin Barton) acheté en 2011.</t>
  </si>
  <si>
    <t>Frédéric Biousse et Elie Kouby et Emmanuel Pradère</t>
  </si>
  <si>
    <t>Biousse</t>
  </si>
  <si>
    <t>EXPERIENCED CAPITAL PARTNER</t>
  </si>
  <si>
    <t>Habillement, Finance, Cosmétiques</t>
  </si>
  <si>
    <t>Ces trois ex-dirigeants du groupe SMCP ont fondé leur propre fonds d'investissement spécialisé dans la mode (Balibaris, Figaret...), les cosmétiques et les loisirs.</t>
  </si>
  <si>
    <t>Pierre Antoine Castéja et sa famille</t>
  </si>
  <si>
    <t>Pierre Antoine</t>
  </si>
  <si>
    <t>JOANNE</t>
  </si>
  <si>
    <t>Cette famille bordelaise contrôle une importante maison de négoce bordelaise, qui exporte dans 63 pays, ainsi qu'un grand cru classé en Sauternes, le château Doisy-Védrines.</t>
  </si>
  <si>
    <t>Jean-Claude Condamin et sa famille</t>
  </si>
  <si>
    <t>Condamin</t>
  </si>
  <si>
    <t>SOGELYM DIXENCE</t>
  </si>
  <si>
    <t>Ce Lyonnais contrôle un promoteur immobilier (CA : 190 millions) qui réalise le plus gros projet du Grand Paris à St-Denis et bâtit le nouveau Campus de SciencesPo Paris.</t>
  </si>
  <si>
    <t>famille Condat</t>
  </si>
  <si>
    <t>Condat</t>
  </si>
  <si>
    <t>GROUPE CONDAT</t>
  </si>
  <si>
    <t>Chimie, cosmétiques</t>
  </si>
  <si>
    <t>Depuis 1854, cette famille contrôle ce spécialiste des lubrifiants haute résistance (CA : Env 150 millions) qui possède aussi des cosmétiques (Sicobel, SCV et Thalac).</t>
  </si>
  <si>
    <t>Philippe Dabi</t>
  </si>
  <si>
    <t>Dabi</t>
  </si>
  <si>
    <t>GROUPE BIOCLINIC</t>
  </si>
  <si>
    <t>Biotechnologie, Santé</t>
  </si>
  <si>
    <t>Le fondateur de ce groupe de biologie médicale (CA : 70 millions) conserve la majorité après l’entrée, sur une valorisation élevée, de plusieurs fonds, en 2019.</t>
  </si>
  <si>
    <t>Jean Huyghues Despointes et sa famille</t>
  </si>
  <si>
    <t>Huyghues Despointes</t>
  </si>
  <si>
    <t>GROUPE SAFO</t>
  </si>
  <si>
    <t xml:space="preserve">Ces Martiniquais possèdent 108 magasins sous les enseignes Carrefour, Proxi, Promocash... aux Antilles et en Guyane, et 400 000 m² d’immobilier logistique. </t>
  </si>
  <si>
    <t>Pierre Lachaud et familles Lachaud et Brahimi</t>
  </si>
  <si>
    <t>Lachaud</t>
  </si>
  <si>
    <t>familles Lachaud et Brahimi</t>
  </si>
  <si>
    <t>SICAME</t>
  </si>
  <si>
    <t>Services, distribution</t>
  </si>
  <si>
    <t>Cette famille corrézienne conserve 40% de ce fournisseur de matériels pour le transport et la distribution de l’électricité. Sicame est présent dans 52 pays (CA: env. 430 millions).</t>
  </si>
  <si>
    <t>Frédéric Mazzella et Nicolas Brusson et Francis Nappez</t>
  </si>
  <si>
    <t>Mazzella</t>
  </si>
  <si>
    <t>BLABLACAR</t>
  </si>
  <si>
    <t>Services, Internet, Numérique, Location</t>
  </si>
  <si>
    <t>Ces entrepreneurs conservent une part significative de la société de covoiturage qu'ils ont créée en 2006, devenue une "licorne" après une série de levées de fonds</t>
  </si>
  <si>
    <t>Jacky Perrenot et sa famille</t>
  </si>
  <si>
    <t>Perrenot</t>
  </si>
  <si>
    <t>GROUPE ZAMENHOF</t>
  </si>
  <si>
    <t>Le fondateur de groupe de transport créé en 1945 par son père a vendu ses parts. Il conserve un petit ticket dans le groupe (CA : env 700 millions d’euros) avec le management et les fonds EMZ et Siparex.</t>
  </si>
  <si>
    <t>John Persenda et sa famille</t>
  </si>
  <si>
    <t>Persenda</t>
  </si>
  <si>
    <t>John</t>
  </si>
  <si>
    <t>SPHERE</t>
  </si>
  <si>
    <t>Métallurgie, Industrie</t>
  </si>
  <si>
    <t>Le PDG-fondateur du leader européen (CA : 580 millions) des emballages ménagers en détient 51%. Face à la demande, l’activité de ses 15 usines a encore augmenté durant le confinement.</t>
  </si>
  <si>
    <t>Francis-Charles Pollet et Julien Pollet  ainsi que leur famille</t>
  </si>
  <si>
    <t>Pollet</t>
  </si>
  <si>
    <t>Francis-Charles</t>
  </si>
  <si>
    <t>PROMOD</t>
  </si>
  <si>
    <t>Habillement, Immobilier, Textile</t>
  </si>
  <si>
    <t>Nous abaissons l’estimation des fondateurs - et uniques actionnaires - de ce réseau de 583 magasins (CA : env 600 millions) qui se replie peu à peu sur ses 350 boutiques françaises.</t>
  </si>
  <si>
    <t>Edouard Schumacher et Olivier Lamirault ainsi que leur famille</t>
  </si>
  <si>
    <t>Schumacher</t>
  </si>
  <si>
    <t>LS GROUP</t>
  </si>
  <si>
    <t xml:space="preserve">Ces deux familles ont créé un groupe de distribution auto (CA : env 900 millions) qui vend environ 55 000 véhicules par an. Elle a souffert de la fermeture de ses centres au printemps. </t>
  </si>
  <si>
    <t>Bernard Blachère et sa famille</t>
  </si>
  <si>
    <t>Blachère</t>
  </si>
  <si>
    <t>GROUPE BLACHERE</t>
  </si>
  <si>
    <t>Distribution, Alimentaire, Immobilier</t>
  </si>
  <si>
    <t>Cet entrepreneur a développé un groupe de distribution alimentaire d'environ 500 magasins : les boulangeries Marie Blachère et les primeurs Provenc'Halles (CA : 500 millions).</t>
  </si>
  <si>
    <t>Jacques Bouthier</t>
  </si>
  <si>
    <t>Bouthier</t>
  </si>
  <si>
    <t>ASSU 2000</t>
  </si>
  <si>
    <t>Le président-fondateur de ce groupe d'assurances-dommages (CA : environ 165 millions) en détient 90%. Il s'est diversifié avec les courtage de crédits immobiliers depuis 2015.</t>
  </si>
  <si>
    <t>Pierre Debiais</t>
  </si>
  <si>
    <t>Debiais</t>
  </si>
  <si>
    <t>ELITECH</t>
  </si>
  <si>
    <t>Pharmacie, Santé, Industrie</t>
  </si>
  <si>
    <t>Le président-fondateur est aussi un des principaux actionnaires, aux cotés de PAI Partners, de ce fabricant d'équipements de diagnostic in vitro (CA : 125 millions).</t>
  </si>
  <si>
    <t>Antoine Gallimard et sa famille</t>
  </si>
  <si>
    <t>Gallimard</t>
  </si>
  <si>
    <t>GROUPE MADRIGALL</t>
  </si>
  <si>
    <t>Le petit-fils du fondateur détient avec sa famille la majorité du 3ème éditeur français (CA : 574 millions), qui affirme avoir perdu, à cause du Covid19, un mois et demi de chiffre d’affaires au printemps.</t>
  </si>
  <si>
    <t>Laurent Gerbi et Arthur Gerbi ainsi que leur famille</t>
  </si>
  <si>
    <t>Gerbi</t>
  </si>
  <si>
    <t xml:space="preserve">GERARD DAREL </t>
  </si>
  <si>
    <t>Habillement, Produits de Consommation, Textile</t>
  </si>
  <si>
    <t xml:space="preserve">Cette famille développe sa marque de confection (CA : env. 250 millions) et ses 340 boutiques, reprise au fonds Advent pour 65 millions. Elle possède aussi le concept store Merci, à Paris. </t>
  </si>
  <si>
    <t>Hugues Giroud et Loic Giroud ainsi que leur famille</t>
  </si>
  <si>
    <t>Giroud</t>
  </si>
  <si>
    <t>SOGEPAR</t>
  </si>
  <si>
    <t>Ces Lyonnais développent un groupe familial (CA : 35 millions) de 26 hôtels franchisés (Campanile, Kyriad, B&amp;B...) et 1 700 chambres. Bien gérés, leurs hôtels ont pourtant souffert du confinement.</t>
  </si>
  <si>
    <t>Antoine Hubert et Jean-Gabriel Levon, Fabrice Berro, Alexis Angot</t>
  </si>
  <si>
    <t>YNSECT</t>
  </si>
  <si>
    <t>Les fondateurs conservent la majorité de ce spécialiste de l'élevage d'insectes pour la nutrition animale. Ynsect a intégré l'an dernier le Next 40, qui regroupe les 40 startups françaises les plus prometteuses.</t>
  </si>
  <si>
    <t>Famille Janoueix</t>
  </si>
  <si>
    <t>Janoueix</t>
  </si>
  <si>
    <t>JOSEPH JANOUEIX</t>
  </si>
  <si>
    <t xml:space="preserve">Cette famille corrézienne implantée depuis 4 générations dans le Bordelais y possède une maison de négoce et une quinzaine de vignobles, dont plusieurs grands crus classés. </t>
  </si>
  <si>
    <t>Isabel Marant</t>
  </si>
  <si>
    <t>Marant</t>
  </si>
  <si>
    <t>Isabel</t>
  </si>
  <si>
    <t>ISABEL MARANT</t>
  </si>
  <si>
    <t>Habillement, Produits de Consommation</t>
  </si>
  <si>
    <t xml:space="preserve">La fondatrice de cette belle -et rentable- marque (CA : 178 millions) en possède 49 %. Le fonds Montefiore a pris le reste sur la base d’une valorisation de 300 millions il y a trois ans. </t>
  </si>
  <si>
    <t>Pascal Oddo et sa famille</t>
  </si>
  <si>
    <t>VASGOS</t>
  </si>
  <si>
    <t xml:space="preserve">Nous maintenons la valeur des 75% que détient ce financier dans ce fonds, investi dans des PME, de l’immobilier, huit vignobles et des forêts (dont une nouvelle forêt de 800 hectares près de Belfort). </t>
  </si>
  <si>
    <t>Marc Sellam</t>
  </si>
  <si>
    <t>Sellam</t>
  </si>
  <si>
    <t>IONIS EDUCATION</t>
  </si>
  <si>
    <t>Services, Education, Ecoles</t>
  </si>
  <si>
    <t>Le fondateur de ce dynamique groupe de 24 écoles (CA : env. 220 millions) et 28 000 étudiants a 82% du capital. Les valorisations du secteur ont souffert du Covid19.</t>
  </si>
  <si>
    <t>Gilles Schnepp</t>
  </si>
  <si>
    <t>LEGRAND</t>
  </si>
  <si>
    <t>L’ancien patron devenu cet été simple administrateur du fabricant d'infrastructures électriques et numériques du bâtiment (CA : 6,6 milliards), en possède près de 1%</t>
  </si>
  <si>
    <t>Jean-Pierre Gorgé et Raphaël Gorgé ainsi que leur famille</t>
  </si>
  <si>
    <t>Gorgé</t>
  </si>
  <si>
    <t>GROUPE GORGE</t>
  </si>
  <si>
    <t>Ingénierie, Services</t>
  </si>
  <si>
    <t>La famille fondatrice détient 56 % de ce groupe industriel diversifié (CA : 275 millions), présent dans la protection des installations à risques, les systèmes de sûreté et l'impression 3D.</t>
  </si>
  <si>
    <t>Isidore Partouche et sa famille</t>
  </si>
  <si>
    <t>Partouche</t>
  </si>
  <si>
    <t>Isidore</t>
  </si>
  <si>
    <t>GROUPE PARTOUCHE</t>
  </si>
  <si>
    <t>Services, Casinos</t>
  </si>
  <si>
    <t>La famille fondatrice contrôle 67 % du n°1 français des casinos avec 42 établissements (CA : 433 millions). S’y ajoute leur nouveau club de jeux à Paris.</t>
  </si>
  <si>
    <t>Joël Seché et sa famille</t>
  </si>
  <si>
    <t>Seché</t>
  </si>
  <si>
    <t>Joël</t>
  </si>
  <si>
    <t>SECHE ENVIRONNEMENT</t>
  </si>
  <si>
    <t>Le fondateur et ses deux fils se sont renforcés au capital. Ils possèdent, à travers une holding, 59% du numéro trois français du traitement des déchets (CA : 704 millions).</t>
  </si>
  <si>
    <t>Jean-Patrice Bernard et sa famille</t>
  </si>
  <si>
    <t>Jean-Patrice</t>
  </si>
  <si>
    <t>GROUPE BERNARD</t>
  </si>
  <si>
    <t>La famille fondatrice de ce réseau d'une centaine de concessions implantées en Auvergne-Rhône-Alpes, en Bourgogne-Franche-Comté et dans le Grand-Est (CA : 1,4 milliard) en possède 60%</t>
  </si>
  <si>
    <t>Matthieu Beucher</t>
  </si>
  <si>
    <t>Beucher</t>
  </si>
  <si>
    <t>KLAXOON</t>
  </si>
  <si>
    <t>Internet, Numérique, logiciels</t>
  </si>
  <si>
    <t>Ce Breton est le fondateur et actionnaire majoritaire d'un éditeur d'applications destinées à optimiser les réunions en entreprises. L'activité de Klaxoon a explosé pendant le confinement.</t>
  </si>
  <si>
    <t>Eric Cougnaud et sa famille</t>
  </si>
  <si>
    <t>Cougnaud</t>
  </si>
  <si>
    <t>COUGNAUD</t>
  </si>
  <si>
    <t>BTP, Industrie</t>
  </si>
  <si>
    <t>Ces Vendéens possèdent le leader français de la construction modulaire (CA: env. 300 millions), qui fait aussi de la location. Le groupe a fourni des espaces d’urgence aux hôpitaux en avril.</t>
  </si>
  <si>
    <t>Famille Cuvelier</t>
  </si>
  <si>
    <t>CHATEAU LÉOVILLE POYFERRÉ</t>
  </si>
  <si>
    <t>Depuis 1903, cette famille originaire du Nord étend son domaine bordelais. D’abord avec Le Crock, puis avec Léoville-Poyferré et Moulin Riche. Et depuis 1998 en Argentine.</t>
  </si>
  <si>
    <t>Robert Daussun</t>
  </si>
  <si>
    <t>Daussun</t>
  </si>
  <si>
    <t>LBO FRANCE GESTION</t>
  </si>
  <si>
    <t>Cet énarque, qui a commencé sa carrière à Bercy, a rejoint en 1993 le fonds d'investissement qu'il préside aujourd'hui (4 milliards d'encours investis dans 45 entreprises). Il en possède 20%.</t>
  </si>
  <si>
    <t>Olivier Dhonte et Eric Perrier</t>
  </si>
  <si>
    <t>Dhonte</t>
  </si>
  <si>
    <t>VISEO</t>
  </si>
  <si>
    <t>Services, Conseil</t>
  </si>
  <si>
    <t>Ces deux anciens d’Accenture ont créé, il y a 19 ans, ce groupe spécialiste de l’accompagnement de la transformation digitale (CA : 220 millions). Viséo emploie 2000 collaborateurs.</t>
  </si>
  <si>
    <t>Laurent Dumas</t>
  </si>
  <si>
    <t>EMERIGE</t>
  </si>
  <si>
    <t>L’an dernier nous avions compté dans la fortune de ce promoteur le produit de la vente d’une partie du capital à Eurazeo. Cette année, nous comptons seulement ses 60%, combinés aux effets du confinement..</t>
  </si>
  <si>
    <t>Loïc Fery</t>
  </si>
  <si>
    <t>Fery</t>
  </si>
  <si>
    <t>Loïc</t>
  </si>
  <si>
    <t>CHENAVARI</t>
  </si>
  <si>
    <t>Ce Breton conserve la majorité du hedge fund londonien qu'il a créé en 2008 (encours de plus de 5 milliards), Il possède aussi d’autres actifs, comme  le FC Lorient,</t>
  </si>
  <si>
    <t>Julien Hervouët et Jonathan Guéron</t>
  </si>
  <si>
    <t>Hervouët</t>
  </si>
  <si>
    <t>iADVIZE</t>
  </si>
  <si>
    <t>Numérique, Marketing, Services</t>
  </si>
  <si>
    <t>Ces trentenaires nantais ont fondé, en 2010, une entreprise fondée sur le marketing conversationnel pour améliorer la vente en ligne, et en conservent une part significative après 3 levées de fonds.</t>
  </si>
  <si>
    <t>Famille Leflaive</t>
  </si>
  <si>
    <t>Leflaive</t>
  </si>
  <si>
    <t>DOMAINE LEFLAIVE</t>
  </si>
  <si>
    <t>Cette grande famille possède 24 hectares de vignobles bourguignons, majoritairement en grands crus et premiers crus (Puligny-Montrachet, Meursault, Rully...).</t>
  </si>
  <si>
    <t>Pierre Mattei et sa famille</t>
  </si>
  <si>
    <t>Mattei</t>
  </si>
  <si>
    <t>CORSICA FERRIES</t>
  </si>
  <si>
    <t>Transports, Services</t>
  </si>
  <si>
    <t>Cet armateur contrôle la moitié du capital de cette société maritime (CA : 234 millions). Pendant le confinement, deux tiers de ses 13 navires étaient à quai.</t>
  </si>
  <si>
    <t>Jean-Louis Meyer et Alain Trichot</t>
  </si>
  <si>
    <t>CFH</t>
  </si>
  <si>
    <t>Hôtellerie, Santé</t>
  </si>
  <si>
    <t xml:space="preserve">Les cofondateurs de ce groupe de 20 hôtels et de 1426 chambres sous enseignes Ibis, Ibis Styles, Mercure et Greet, en possèdent 100%. Ils ont aussi un centre thermal pour les affections respiratoires. </t>
  </si>
  <si>
    <t>Olivier Nicollin et Laurent Nicollin ainsi que leur famille</t>
  </si>
  <si>
    <t>Nicollin</t>
  </si>
  <si>
    <t>GROUPE NICOLLIN</t>
  </si>
  <si>
    <t>Cette famille montpelliéraine a récupéré le contrôle total du 3ème acteur français de la gestion de déchets (CA : 370 millions). Les fils du fondateur ont aussi des exploitations agricoles, des vignes et un traiteur.</t>
  </si>
  <si>
    <t>Raphael Palti</t>
  </si>
  <si>
    <t>Palti</t>
  </si>
  <si>
    <t>Raphael</t>
  </si>
  <si>
    <t>ALTAVIA</t>
  </si>
  <si>
    <t>Services, Marketing</t>
  </si>
  <si>
    <t>Le président du groupe de marketing (CA : 740 millions), fondé en 1983, a un peu plus de la moitié du capital. Altavia s’est spécialisé dans la grande distribution.</t>
  </si>
  <si>
    <t>Lionel Rouyer et Christophe Rouyer ainsi que leur famille</t>
  </si>
  <si>
    <t>Rouyer</t>
  </si>
  <si>
    <t>GROUPE JEAN ROUYER</t>
  </si>
  <si>
    <t>Distribution, Automobile, Location</t>
  </si>
  <si>
    <t>Ces Vendéens ont construit un réseau d’une soixantaine de concessions dans le grand ouest (CA : 905 millions) qui a vendu 49 700 véhicules l’an dernier. Ils possèdent aussi des agences de location Europcar.</t>
  </si>
  <si>
    <t>Eric Setton</t>
  </si>
  <si>
    <t>Setton</t>
  </si>
  <si>
    <t>TANGO</t>
  </si>
  <si>
    <t>Internet, Informatique</t>
  </si>
  <si>
    <t>Ce polytechnicien de 40 ans détient encore 15% de cette application qu’il a cofondé en Californie. Malgré l’apport de 530 millions de dollars par des fonds, Tango semble avoir du mal à décoller.</t>
  </si>
  <si>
    <t>Hervé Street</t>
  </si>
  <si>
    <t>Street</t>
  </si>
  <si>
    <t>STAR’S SERVICE</t>
  </si>
  <si>
    <t>Le fondateur de ce groupe de livraison “du dernier kilomètre” (CA : 200 millions) en détient environ 60%. Le groupe a connu une belle activité pendant le confinement.</t>
  </si>
  <si>
    <t>Vitalie Taittinger et ses frères et soeurs</t>
  </si>
  <si>
    <t>Taittinger</t>
  </si>
  <si>
    <t>Vitalie</t>
  </si>
  <si>
    <t>ses frères et soeurs</t>
  </si>
  <si>
    <t>TAITTINGER</t>
  </si>
  <si>
    <t>Pierre-Emmanuel, qui avait avait racheté une partie de cette maison de champagne en 2006, a transmis les rênes à sa fille, Vitalie, 40 ans, qui dirigera ce vignoble produisant 6 millions de cols par an.</t>
  </si>
  <si>
    <t>Jacqueline Veyrac et sa famille</t>
  </si>
  <si>
    <t>Veyrac</t>
  </si>
  <si>
    <t>GRAND HOTEL</t>
  </si>
  <si>
    <t xml:space="preserve">Cette héritière possède un hôtel cannois 5 étoiles avec ses 5 000 m2 de jardins et plage privée, le restaurant La Réserve à Nice et de l’immobilier. L’activité a souffert du confinement. </t>
  </si>
  <si>
    <t>Nom Propre</t>
  </si>
  <si>
    <t>Emmanuel, Jean-Michel et Marie, les petits-enfants du fondateur du géant agroalimentaire (CA : 20 milliards) contrôlent 100 % du capital. Emmanuel, le PDG, a prevenu qu’il s’attendait à une baisse de son activité.</t>
  </si>
  <si>
    <t>Cette famille, installée à Londres, possède le principal producteur pétrolier indépendant européen. Sa fortune a chuté de 30% en un an, comme les cours de l'or noir. Ils ont aussi trois Margaux (Labégorce, Marquis d’Alesme et Tour de Mons)</t>
  </si>
  <si>
    <t>Rg 2019</t>
  </si>
  <si>
    <t>Rg 2020</t>
  </si>
  <si>
    <t>Fort 2020</t>
  </si>
  <si>
    <t>Fort 2019</t>
  </si>
  <si>
    <t>Cosmétiques Agroalimentaire</t>
  </si>
  <si>
    <t>Fin 2019, le PDG du groupe LVMH (CA : 54,6 milliards) est devenu l’homme le plus riche du monde. Depuis, à cause des remous boursiers consécutifs à la pandémie, il a été dépassé par les américains Jeff Bezos (Amazon) et Bill Gates (Microsoft). Mais, en atteignant la barre des 100 milliards d’euros, il conforte cette année, un peu plus, sa place de première fortune de France et d’Europe. Cette place, il la doit surtout à l’évolution de ses 47,35% de LVMH, dont le cours, depuis le début de la crise de la Covid, a augmenté de 25%, et à ses 1,8% d’Hermès, valorisés 1,5 milliard. Bien davantage, en tous cas, que ses diversifications hors du luxe, comme ses 8,6% de Carrefour et, depuis mai, ses 100 millions investis dans la holding de Lagardère.</t>
  </si>
  <si>
    <t xml:space="preserve">Le groupe de luxe compte une centaine d’actionnaires descendants du fondateur. Ils n’ont pas à se plaindre : leur fortune a augmenté de presque 25% en un an, malgré la crise du Coronavirus. Depuis la tentative de raid de Bernard Arnault sur le groupe coté, ces actionnaires sont étroitement liés par des pactes au sein de holdings créées à cette occasion : H51 contrôle 54,2% du capital, H2, 6,6%. D’autres membres du groupe familial ont encore 6% du capital. Ce qui donne un total de 66,7% : le capital d’Hermès est donc bien verrouillé. Reste le cas de Nicolas Puech, membre dissident de la famille, qui ne peut être inclus dans le concert. Nous l’avons compté à part. </t>
  </si>
  <si>
    <t>Les héritiers du cofondateur du groupe de luxe détiennent 100% de son capital. Le chiffre d’affaires 2019 (non publié) est estimé à plus de 11 milliards d’euros (+12%). Cela aurait du propulser la fortune des deux frères bien au-dessus des 50 milliards de l’an dernier... si Chanel n’avait pas annoncé que le Covid19 réduirait de 15 à 20% ses ventes 2020 et si le cours de certains concurrents cotés n’avait pas reculé. Nous faisons donc refluer - de seulement deux milliards - notre estimation des deux frères : une première depuis 15 ans. Pendant la pandémie, les deux milliardaires sont restés cloîtrés chez eux, à New-York pour Alain (71 ans) et à Genève pour Gérard (69 ans). Cela n’a pas empêché le groupe de maintenir son défilé de mai dernier, à Capri, en Italie, et de rouvrir, en Chine, pour profiter des “achats de rattrapage” des Chinois, fans de la marque...</t>
  </si>
  <si>
    <t>Les petits-enfants du fondateur, Marcel, contrôlent cet empire centré sur l’ingénierie. Ses principales participations sont Dassault Aviation (dont ils détiennent 62%) et Dassault Systèmes (40%). Ils ont aussi des parts dans Biomérieux (5,1%), Rubis (5,2%) et des actifs plus diversifiés, comme Le Figaro, Artcurial, de l’immobilier et des vignobles (les châteaux Dassault, Trimoulet, la Fleur, une part de Cheval-Blanc, Rieussec et l’Evangile, et plus de 250 hectares de vignes en argentine). La valeur de leur participation dans Dassault Aviation a fortement reculé, autant qu’a progressé celle dans Dassault Systèmes, dont l’activité n’a été que faiblement impactée par le Covid.</t>
  </si>
  <si>
    <t>Le fondateur de l’opérateur télécoms Free (CA : 5,3 milliards) est monté de 53 à 75% du capital de son groupe. Il a d’autres participations dans les télécoms, l’immobilier et les start-up à travers le fonds Kima.</t>
  </si>
  <si>
    <t>Ce financier possède une holding présente dans le digital, l'hôtellerie (40% du groupe Barrière), l'immobilier (60 000m² entre Paris, Londres et New-York)... Il possède aussi une vingtaine de salles de spectacle.</t>
  </si>
  <si>
    <t>La famille fondatrice possède 12,2 % du constructeur (CA : 74,7 milliards), dont le cours a chuté malgré le rapprochement en cours avec Fiat. Elle a aussi 80 % du holding coté FFP.</t>
  </si>
  <si>
    <t>Le PDG et sa famille contrôlent 72% du leader mondial de l’automatisation des ouvertures et fermetures de la maison et du bâtiment (CA : 1,2 milliard) et 75% de Damartex.</t>
  </si>
  <si>
    <t xml:space="preserve">Ces Bretons discrets ne publient pas leurs comptes. Ils contrôlent 100 % de ce spécialiste des fertilisants (CA est : env. 3 milliards), présent aussi dans l’alimentaire et le maritime. </t>
  </si>
  <si>
    <t>Cette famille installée en Provence possède un producteur d’arômes (CA est : 1,3 milliard). La progression de son patrimoine reflète celle de sociétés identiques cotées en Bourse, comme Robertet et Symrise.</t>
  </si>
  <si>
    <t>Le fondateur de ce courtier en assurances de produits tech (CA : 740 millions), en détient 70 % et 11 % de Fnac-Darty. Après un fort développement en 2019, le groupe a été freiné par lE Covid-19.</t>
  </si>
  <si>
    <t>Ce Lyonnais développe un empire de la comptabilité qu’il a fondé dans les années 1970. Présent en Europe et aux USA, il aligne 1200 bureaux et 17 000 employés.</t>
  </si>
  <si>
    <t>Le patron-fondateur possède près de 7,5% de cette biotech cotée au Nasdaq depuis fin 2018. Le cours de celle-ci a triplé depuis le 1er janvier grâce à ses recherches d'un vaccin contre lE Covid.</t>
  </si>
  <si>
    <t xml:space="preserve">Les fondateurs -et uniques actionnaires- du 10ème groupe mondial de spiritueux (CA : 1,1 milliard) détiennent 82% (et non 100% comme nous l’avions noté en 2019) de Marie-Brizard. </t>
  </si>
  <si>
    <t xml:space="preserve">Ce créateur de centres commerciaux (560 000 m² gérés) en contrôle le capital. Il est à l’origine du projet parisien “1000 Arbres” porte Maillot et a suspendu les loyers de 700 magasins locataires. </t>
  </si>
  <si>
    <r>
      <t xml:space="preserve">Ce Franco-Libanais détient plusieurs chantiers spécialisés dans les navires militaires (CA est : 1,5 milliard) dont, en France, les CMN à Cherbourg. Il possède aussi l’hebdo </t>
    </r>
    <r>
      <rPr>
        <i/>
        <sz val="10"/>
        <color theme="1"/>
        <rFont val="Calibri"/>
        <family val="2"/>
        <scheme val="minor"/>
      </rPr>
      <t>Valeurs Actuelles</t>
    </r>
    <r>
      <rPr>
        <sz val="10"/>
        <color theme="1"/>
        <rFont val="Calibri"/>
        <family val="2"/>
        <scheme val="minor"/>
      </rPr>
      <t xml:space="preserve">. </t>
    </r>
  </si>
  <si>
    <t>La famille fondatrice de ce très rentable groupe de négoce de matières premières agricoles, principalement du sucre et du cacao (CA est. : 5,5 milliards), en possède 70 % et détient aussi 170 000 hectares de terres en Russie...</t>
  </si>
  <si>
    <t>Cette famille, qui a repris l'entreprise dans les années 1980, en a fait le leader européen du véhicule de loisirs (CA : 2,3 milliards). Trigano profite d'un effet "vacances en France".</t>
  </si>
  <si>
    <t>Après avoir cédé son courtier April, ce Lyonnais développe son holding Evolem (CA : 550 millions) : santé avec Nutrisens, surveillance avec Acoem, loisirs avec Sodikart...</t>
  </si>
  <si>
    <t>Les deux cofondateurs de ce spécialiste des données dans le Cloud possèdent quelques pourcents de cette "licorne", qu’une levée de fonds en octobre a valorisé 12,4 milliards de dollars.</t>
  </si>
  <si>
    <t>Aux commandes depuis quatre décennies, la propriétaire de ce premier grand cru classé lui a donné une réputation mondiale. Elle est épaulée depuis quelques années par sa fille Alexandra.</t>
  </si>
  <si>
    <t xml:space="preserve">Les fondateurs de la banque Lazard ont encore 16,8% de cette société d’investissement (CA : 4,6 milliards). Elle a supprimé son dividende 2019 et son cours a chuté de 20% en un an. </t>
  </si>
  <si>
    <t>Cet entrepreneur rémois possède des parcs d’activité autour de métropoles régionales, et des vignes, en Bourgogne, Bordeaux et Champagne, dont 45% de Billecart-Salmon.</t>
  </si>
  <si>
    <t xml:space="preserve">Le PDG de ce laboratoire de santé animale en détient quelques pourcents et en contrôle, avec 1000 autres salariés, la majorité. Le reste appartient à des fonds qui l’ont valorisé 5 milliards d’euros en janvier dernier. </t>
  </si>
  <si>
    <t>Le PDG-fondateur dirige, avec sa fille Nathalie, ce spécialiste du travail temporaire et des RH (CA : 2,5 milliards). Ils en détiennent 74,5 %. Le groupe a bien résisté à la crise sanitaire.</t>
  </si>
  <si>
    <t>Cet HEC est aux commandes depuis la fin des années 1990 de ce groupe d'ingénierie industrielle bicentenaire (CA : 2 milliards). Il en a acquis, depuis une quinzaine d'années, environ 30%.</t>
  </si>
  <si>
    <t>Depuis trois générations, cette famille franc-comtoise contrôle le laboratoire vétérinaire (CA : 396 millions), qui vient de racheter les droits européens d'un vermifuge pour chiens et chats.</t>
  </si>
  <si>
    <t xml:space="preserve">Ce Breton contrôle 51 % du fabricant d’échangeurs thermiques (CA : 200 millions), qu’il a repris en 2014 au fonds Carlyle avec l’aide Bpifrance et d’Arkéa. </t>
  </si>
  <si>
    <t>Depuis les années 1990, cet entrepreneur s'est constitué un beau patrimoine viticole de 180 hectares, dont le prestigieux Château Pavie, un premier grand cru classé A depuis 2012.</t>
  </si>
  <si>
    <t>Le fondateur des 230 magasins Grand Frais (CA: 2,4 milliards) en conserve quelques pourcents, après avoir bouclé son rachat par le fonds Ardian. Installé en Suisse, il investit en Italie...</t>
  </si>
  <si>
    <t>La société de gestion alternative (environ 9 milliards d'encours), fondée par ce Français installé à Londres, a subi de fortes pertes sur les marchés émergents avec le Covid.</t>
  </si>
  <si>
    <t>Ce Français installé à Prague possède les deux plus gros sites adultes de la planète (Xvideos, Xnxx). Ils générent davantage de visites (CA : env. 500 millions) que le site d’Amazon. Il possède aussi le magazine Penthouse.</t>
  </si>
  <si>
    <t>Cet Essec, qui a repris une petite PME de recyclage au milieu des années 1990 en a fait un des leaders français du secteur (CA : plus de 1,5 milliard). Il en détient environ 60%</t>
  </si>
  <si>
    <t>Cet HEC, qui a commencé sa carrière chez Unilever, a ensuite créé sa propre entreprise, devenue en 35 ans une des plus importantes entreprise du numérique françaises (CA : 510 millions)</t>
  </si>
  <si>
    <t>Cette famille possède, depuis la fin des années 1930, ce grand cru classé, et depuis 2017, son voisin le Château Haut-Batailley. Ils ont aussi un hôtel, et des vignes à Châteauneuf-du-Pape.</t>
  </si>
  <si>
    <t>Cet ingénieur, entré chez le spécialiste des installations industrielles (CA : 1,5 milliard) à la fin des années 1960, en a pris le contrôle dans les années 1990 lors du rachat par les salariés.</t>
  </si>
  <si>
    <t>Ces deux familles contrôlent deux groupes de maisons de retraite, les Opalines et Jardins d’Iroise, qui totalisent 66 établissements pour presque 5000 lits. Nous n’en avions pris qu’un en compte. Et nous réajustons.</t>
  </si>
  <si>
    <t>Nous avons fortement réévalué le patrimoine de ce trentenaire, qui a fondé une start-up spécialisée dans l'expérience client digitale, après la levée de fonds de 190 millions de dollars en mai 2020.</t>
  </si>
  <si>
    <t>Aux commandes du numéro un mondial des cosmétiques (CA : 29,9 milliards) depuis 2006, son PDG en a acquis au fil du temps 0,2%. Il devrait céder la direction générale en 2021.</t>
  </si>
  <si>
    <t>Le fondateur de ce groupe d’ingénierie (CA : env. 250 millions) a vendu une partie de son pôle mécanique. Il conserve son pôle défense, l’énergie et la santé et a créé un respirateur innovant et un test rapide Covid19.</t>
  </si>
  <si>
    <t>La présidente du conseil d'administration détient avec son mari et ses enfants 32,3% du fabricant d'engins de chantiers et de chariots élévateurs (CA : 2,1 milliards). Les ventes ont chuté de 25% avec le Covid.</t>
  </si>
  <si>
    <t>L’éditeur du groupe de presse Challenges est aussi à la tête de la société d’équipements sanitaires SFA (CA : 290 millions). Il mise sur de nouveaux produits et l’export pour compenser les effets du Covid.</t>
  </si>
  <si>
    <t>Après avoir fait fortune avec les magasins Felix Potin, cette famille de commerçants a multiplié les prises de participations, en Bourse, mais aussi dans le vin et l’immobilier. Elle dirige cet empire depuis la Suisse.</t>
  </si>
  <si>
    <t>Ces Parisiens contrôlent le leader mondial des herbes surgelées (CA : env. 150 millions) et ses cinq usines. Elle travaille surtout à destination de l’industrie agroalimentaire.</t>
  </si>
  <si>
    <t>Le cofondateur de ce “start-up studio” aide les jeunes pousses à se lancer. Il a des participations dans une quinzaine d'entre elles, pour une valorisation globale supérieure à un milliard de dollars.</t>
  </si>
  <si>
    <t>Les descendants de Lucien Lurton, qui avait hérité de ce second cru classé de Margaux dans les années 1950, possèdent et développent ce domaine de 75 hectares.</t>
  </si>
  <si>
    <t>Cet  ingénieur lyonnais a repris, au début des années 1980, une entreprise de BTP et en a fait une ETI diversifiée dans les travaux publics, l’environnement et les TIC (CA : 355 millions).</t>
  </si>
  <si>
    <t>Le président possède 45% de ce gestionnaire de SCPI qu’il a fondée en 2011 et qui affiche 4 milliards d’euros gérés, en très forte hausse depuis l'an dernier.</t>
  </si>
  <si>
    <t>Ces entrepreneurs ont fondé leur entreprise dans les années 1980, devenue au fil des acquisitions le n°4 mondial des services de relation client (CA : 1,5 milliard).</t>
  </si>
  <si>
    <t xml:space="preserve">A partir d’un garage Ford ouvert à Carpentras en 1979, ce Nîmois a créé le numéro un français de l’import de marques étrangères (CA : 1,1 milliard), avec 50000 véhicules vendus par an, dans une centaine de concessions. </t>
  </si>
  <si>
    <t>A 94 ans, le “Baron de Lestac” (c’est l’anagramme de son nom et l’une de ses marques les plus vendues) contrôle depuis la Suisse un empire (CA : env. 6 milliards) à deux têtes. En France, il est numéro un du vin, grâce à ses marques : Malesan, Kriter, Listel, Vieux-Papes... Et il possède aussi, pour la bonne bouche, 50% du prestigieux Beychevelle et le réseau Nicolas. Mais cet autodidacte est aussi le N°2 de la bière en Afrique, en collaboration avec son partenaire sud-africain ABInbev, qui détient en retour 20% de son groupe. Il possède aussi un portefeuille d’immobilier de bureaux et commerce en Espagne et au Portugal.</t>
  </si>
  <si>
    <t xml:space="preserve">Ces familles ont cédé leurs maisons de champagne et de cognac dans les années 1980 en échange d’actions LVMH. Leur fortune recule en raison de cessions de titres, même si ces derniers progressent de 80% en cinq ans. </t>
  </si>
  <si>
    <t xml:space="preserve">Cette famille a 86% de cet équipementier auto (CA : 1,5 milliard). Elle a racheté Tower Europe (CA : 500 millions) pour 255 millions et développait son usine à Wuhan... avant l’arrivée du Coronavirus. </t>
  </si>
  <si>
    <t xml:space="preserve">Les fondateurs, en 1962, de ce fabricant de dispositifs médicaux stériles (CA : env. 330 millions) ont acheté la société italienne Pilot jusque avant la crise du Covid19. La valorisation est liée à celle de la concurrence. </t>
  </si>
  <si>
    <t>U10</t>
  </si>
  <si>
    <t>Lièvre</t>
  </si>
  <si>
    <t>Thierry Lièvre</t>
  </si>
  <si>
    <t>LISE CHARMEL</t>
  </si>
  <si>
    <t>Daumal</t>
  </si>
  <si>
    <t>Jacques Daumal et sa famille</t>
  </si>
  <si>
    <t>UNIVERDIS (LECLERC)</t>
  </si>
  <si>
    <t>Bélit</t>
  </si>
  <si>
    <t>Hugo Bélit et sa famille</t>
  </si>
  <si>
    <t>TRELlDIS (LECLERC)</t>
  </si>
  <si>
    <t>Roche</t>
  </si>
  <si>
    <t>Jean-Pierre Roche</t>
  </si>
  <si>
    <t>BOURG DISTRIBUTION (LECLERC)</t>
  </si>
  <si>
    <t>Bossus</t>
  </si>
  <si>
    <t>Daniel Bossus et sa famille</t>
  </si>
  <si>
    <t>ALLONNES DISTRIBUTION (LECLERC)</t>
  </si>
  <si>
    <t>Ginies</t>
  </si>
  <si>
    <t>François Ginies et sa famille</t>
  </si>
  <si>
    <t>SARREDIS (LECLERC)</t>
  </si>
  <si>
    <t>Froemer</t>
  </si>
  <si>
    <t>Jean-François Froemer et Cécile Froemer ainsi que leur famille</t>
  </si>
  <si>
    <t>CADDIE</t>
  </si>
  <si>
    <t>Deppen-Joseph</t>
  </si>
  <si>
    <t>Alice Deppen-Joseph et Marc Lévy-Joseph  ainsi que leur famille</t>
  </si>
  <si>
    <t>GROUPE STALAVEN</t>
  </si>
  <si>
    <t>Stalaven</t>
  </si>
  <si>
    <t>Familles Stalaven et Meuriot</t>
  </si>
  <si>
    <t>BANQUE MICHEL INCHAUSPE</t>
  </si>
  <si>
    <t>Inchauspé</t>
  </si>
  <si>
    <t>Jean-Paul  Inchauspé et sa famille</t>
  </si>
  <si>
    <t>DEMOS</t>
  </si>
  <si>
    <t>Wemaëre</t>
  </si>
  <si>
    <t>Jean Wemaëre</t>
  </si>
  <si>
    <t>Telecoms</t>
  </si>
  <si>
    <t>Levavasseur</t>
  </si>
  <si>
    <t>Antoine Levavasseur</t>
  </si>
  <si>
    <t>MR BRICOLAGE</t>
  </si>
  <si>
    <t>Tabur</t>
  </si>
  <si>
    <t>Michel Tabur et sa famille</t>
  </si>
  <si>
    <t>Informatique</t>
  </si>
  <si>
    <t>EVOLIS</t>
  </si>
  <si>
    <t>Picot</t>
  </si>
  <si>
    <t>Emmanuel Picot et Serge Olivier et Cécile Bélanger, Yves Liatard, Didier Godard</t>
  </si>
  <si>
    <t>POUJOULAT</t>
  </si>
  <si>
    <t>Coirier</t>
  </si>
  <si>
    <t>Yves Coirier et sa famille</t>
  </si>
  <si>
    <t>LNA SANTE</t>
  </si>
  <si>
    <t>Siret</t>
  </si>
  <si>
    <t>Jean-Paul Siret et sa famille</t>
  </si>
  <si>
    <t>KRIEF GROUP</t>
  </si>
  <si>
    <t>Petiet</t>
  </si>
  <si>
    <t>Louis Petiet</t>
  </si>
  <si>
    <t>Services à l’environnement</t>
  </si>
  <si>
    <t>AUREA</t>
  </si>
  <si>
    <t>Picard</t>
  </si>
  <si>
    <t>Joël Picard</t>
  </si>
  <si>
    <t>GROUPE HIOLLE INDUSTRIES</t>
  </si>
  <si>
    <t>Hiolle</t>
  </si>
  <si>
    <t>Jean-Michel Hiolle et sa famille</t>
  </si>
  <si>
    <t>Kamelia</t>
  </si>
  <si>
    <t>Kerbrat</t>
  </si>
  <si>
    <t>Jean-Yves Kerbrat</t>
  </si>
  <si>
    <t>SODISRO - LECLERC</t>
  </si>
  <si>
    <t>Arnaud Caron et Christine Caron ainsi que leur famille</t>
  </si>
  <si>
    <t>GSE</t>
  </si>
  <si>
    <t>Jean-Pierre Hugues et Michel Hugues ainsi que leur famille</t>
  </si>
  <si>
    <t>Conseil</t>
  </si>
  <si>
    <t>HOMINIS</t>
  </si>
  <si>
    <t>Belhamici</t>
  </si>
  <si>
    <t>Malik Belhamici et Jean-Louis Petruzzi</t>
  </si>
  <si>
    <t>ARRIVE - MAITRE COQ</t>
  </si>
  <si>
    <t>Arrivé</t>
  </si>
  <si>
    <t>Jacques Arrivé et sa famille</t>
  </si>
  <si>
    <t>Menuiserie</t>
  </si>
  <si>
    <t>CAUVAL</t>
  </si>
  <si>
    <t>Wahnich</t>
  </si>
  <si>
    <t>Gilbert Wahnich et Gilles Silberman</t>
  </si>
  <si>
    <t>FRANCE CAPITAL</t>
  </si>
  <si>
    <t>Monné</t>
  </si>
  <si>
    <t>Robert Monné</t>
  </si>
  <si>
    <t>GEOXIA</t>
  </si>
  <si>
    <t>Germain</t>
  </si>
  <si>
    <t>Roland Germain</t>
  </si>
  <si>
    <t>SODIA (LECLERC)</t>
  </si>
  <si>
    <t>Gras</t>
  </si>
  <si>
    <t>Thierry Gras et Christine Gras ainsi que leur famille</t>
  </si>
  <si>
    <t>SOCLIDIS (LECLERC)</t>
  </si>
  <si>
    <t>Delahaye</t>
  </si>
  <si>
    <t>Hubert Delahaye et Cécile Delahaye ainsi que leur famille</t>
  </si>
  <si>
    <t>CHAMPAGNE ANDRE DRAPPIER</t>
  </si>
  <si>
    <t>Drappier</t>
  </si>
  <si>
    <t>André Drappier et Michel Drappier ainsi que leur famille</t>
  </si>
  <si>
    <t>Bois</t>
  </si>
  <si>
    <t>SIMPA</t>
  </si>
  <si>
    <t>Bruno-Petit</t>
  </si>
  <si>
    <t>Yvan Bruno-Petit</t>
  </si>
  <si>
    <t>GRANDS MOULINS DE STRASBOURG</t>
  </si>
  <si>
    <t>Leary</t>
  </si>
  <si>
    <t>Bertrand Leary et sa famille</t>
  </si>
  <si>
    <t>TOUAX</t>
  </si>
  <si>
    <t>Walewski</t>
  </si>
  <si>
    <t>Alexandre Walewski et sa famille</t>
  </si>
  <si>
    <t>NEXITY</t>
  </si>
  <si>
    <t>Dinin</t>
  </si>
  <si>
    <t>Alain Dinin et sa famille</t>
  </si>
  <si>
    <t xml:space="preserve">GL EVENTS </t>
  </si>
  <si>
    <t>Olivier Roux</t>
  </si>
  <si>
    <t>AFFINE</t>
  </si>
  <si>
    <t>Aulagnon</t>
  </si>
  <si>
    <t>Maryse Aulagnon et Alain Chaussard</t>
  </si>
  <si>
    <t>PASSAT</t>
  </si>
  <si>
    <t>Broszio</t>
  </si>
  <si>
    <t>Borries Broszio et sa famille</t>
  </si>
  <si>
    <t>LANSON BCC</t>
  </si>
  <si>
    <t>Roques-Boizel</t>
  </si>
  <si>
    <t>Famille Roques-Boizel</t>
  </si>
  <si>
    <t>DEVOTEAM</t>
  </si>
  <si>
    <t>Bentzmann</t>
  </si>
  <si>
    <t>Stanislas de Bentzmann et Godefroy de Bentzmann</t>
  </si>
  <si>
    <t>DEUX ALPES LOISIRS</t>
  </si>
  <si>
    <t>Familles Martin et Brac de la Perrière</t>
  </si>
  <si>
    <t>SWORD GROUP</t>
  </si>
  <si>
    <t>Mottard</t>
  </si>
  <si>
    <t>Jacques Mottard et Nicolas Mottard</t>
  </si>
  <si>
    <t>Emballage, chimie</t>
  </si>
  <si>
    <t>PSB INDUSTRIES</t>
  </si>
  <si>
    <t>Entremont</t>
  </si>
  <si>
    <t>Familles Rosnoblet Entremont et Guittard</t>
  </si>
  <si>
    <t>EDEN AUTO</t>
  </si>
  <si>
    <t>Aratto</t>
  </si>
  <si>
    <t>Julie Aratto et Eric Stierlen ainsi que leur famille</t>
  </si>
  <si>
    <t>POCLAIN HYDRAULICS GR</t>
  </si>
  <si>
    <t>Bataille</t>
  </si>
  <si>
    <t>Laurent Bataille et sa famille</t>
  </si>
  <si>
    <t>BONNEUIL EXPLOITATION</t>
  </si>
  <si>
    <t>Bonaparte</t>
  </si>
  <si>
    <t>Frédéric Bonaparte et sa famille</t>
  </si>
  <si>
    <t>STG</t>
  </si>
  <si>
    <t>Gautier</t>
  </si>
  <si>
    <t>Jean-Yves Gautier et Antoine Gautier</t>
  </si>
  <si>
    <t>CHARIER</t>
  </si>
  <si>
    <t>Charier</t>
  </si>
  <si>
    <t>Germain-Arthur Charier et sa famille</t>
  </si>
  <si>
    <t>ARYES</t>
  </si>
  <si>
    <t>Tarnaud</t>
  </si>
  <si>
    <t>Rodolphe Tarnaud et Gilles Vielly</t>
  </si>
  <si>
    <t>Automobile, Distribution</t>
  </si>
  <si>
    <t>GROUPE BERNIER</t>
  </si>
  <si>
    <t>Bernier</t>
  </si>
  <si>
    <t>Denis Bernier et sa famille</t>
  </si>
  <si>
    <t>Diagnostic</t>
  </si>
  <si>
    <t>SEBIA</t>
  </si>
  <si>
    <t>Barouh</t>
  </si>
  <si>
    <t>Guy Barouh</t>
  </si>
  <si>
    <t>STOKOMANI</t>
  </si>
  <si>
    <t>Namani</t>
  </si>
  <si>
    <t>Jean-Jacques Namani et sa famille</t>
  </si>
  <si>
    <t>MK2</t>
  </si>
  <si>
    <t>Karmitz</t>
  </si>
  <si>
    <t>Marin Karmitz</t>
  </si>
  <si>
    <t>Poidatz</t>
  </si>
  <si>
    <t>Cyril Poidatz</t>
  </si>
  <si>
    <t>VOYAGEURS DU MONDE</t>
  </si>
  <si>
    <t>Capestan</t>
  </si>
  <si>
    <t>Alain Capestan</t>
  </si>
  <si>
    <t>holding</t>
  </si>
  <si>
    <t>SOC. FIN. DU CEDRE</t>
  </si>
  <si>
    <t>Barral</t>
  </si>
  <si>
    <t>Caroline Barral</t>
  </si>
  <si>
    <t>Equipementier</t>
  </si>
  <si>
    <t>SIGNAUX GIROD</t>
  </si>
  <si>
    <t>Girod</t>
  </si>
  <si>
    <t>Famille Girod</t>
  </si>
  <si>
    <t>Electronique</t>
  </si>
  <si>
    <t>SOITEC</t>
  </si>
  <si>
    <t>Auberton-Hervé</t>
  </si>
  <si>
    <t>André-Jacques Auberton-Hervé et sa famille</t>
  </si>
  <si>
    <t>GEMY</t>
  </si>
  <si>
    <t>Pascal Gérard et sa famille</t>
  </si>
  <si>
    <t>Elevage</t>
  </si>
  <si>
    <t>GRELIER</t>
  </si>
  <si>
    <t>Grelier</t>
  </si>
  <si>
    <t>Jean-Marc Grelier et sa famille</t>
  </si>
  <si>
    <t>LANGON DIS (LECLERC)</t>
  </si>
  <si>
    <t>Lafforgue</t>
  </si>
  <si>
    <t>Alain Lafforgue et Guy Lafforgue ainsi que leur famille</t>
  </si>
  <si>
    <t>Transport</t>
  </si>
  <si>
    <t>GECI INTERNATIONAL</t>
  </si>
  <si>
    <t>Bitboul</t>
  </si>
  <si>
    <t>Serge Bitboul</t>
  </si>
  <si>
    <t>ROTHSCHILD &amp; CO</t>
  </si>
  <si>
    <t>Maurel</t>
  </si>
  <si>
    <t>Bernard Maurel et sa famille</t>
  </si>
  <si>
    <t>APLIX</t>
  </si>
  <si>
    <t>Billarant</t>
  </si>
  <si>
    <t>famille Billarant</t>
  </si>
  <si>
    <t>GROUPE PIZZORNO ENV.</t>
  </si>
  <si>
    <t>Pizzorno</t>
  </si>
  <si>
    <t>Francis Pizzorno</t>
  </si>
  <si>
    <t>Baijot</t>
  </si>
  <si>
    <t>Philippe Baijot et sa famille</t>
  </si>
  <si>
    <t>Bernheim</t>
  </si>
  <si>
    <t>Pierre-Antoine Bernheim et Martine Orsini-Bernheim</t>
  </si>
  <si>
    <t>Finance, immobilier, hôtellerie</t>
  </si>
  <si>
    <t>COMPAGNIE LEBON</t>
  </si>
  <si>
    <t>Paluel-Marmont</t>
  </si>
  <si>
    <t>Jean-Marie Paluel-Marmont et sa famille</t>
  </si>
  <si>
    <t>FPEE</t>
  </si>
  <si>
    <t>Ettienne</t>
  </si>
  <si>
    <t>Marc Ettienne</t>
  </si>
  <si>
    <t>KROELY</t>
  </si>
  <si>
    <t>Kroely</t>
  </si>
  <si>
    <t>Paul Kroely</t>
  </si>
  <si>
    <t>BTP, Energie, Immobilier</t>
  </si>
  <si>
    <t>GROUPE LEGENDRE</t>
  </si>
  <si>
    <t>Legendre</t>
  </si>
  <si>
    <t>Jean-Paul Legendre et sa famille</t>
  </si>
  <si>
    <t>Ingénierie</t>
  </si>
  <si>
    <t>GROUPE ARTELIA</t>
  </si>
  <si>
    <t>Bentéjac</t>
  </si>
  <si>
    <t>Alain Bentéjac et Jacques Gaillard</t>
  </si>
  <si>
    <t>Agence de voyages</t>
  </si>
  <si>
    <t>KARAVEL-PROMOVACANCES</t>
  </si>
  <si>
    <t>Mendonça</t>
  </si>
  <si>
    <t>Alain de Mendonça</t>
  </si>
  <si>
    <t>HOTELS BOURGOGNE QUALITE</t>
  </si>
  <si>
    <t>Jacquier</t>
  </si>
  <si>
    <t>Alain Jacquier et sa famille</t>
  </si>
  <si>
    <t>VEDICI</t>
  </si>
  <si>
    <t>Bodkier</t>
  </si>
  <si>
    <t>Michel Bodkier</t>
  </si>
  <si>
    <t>CENTAURUS CAPITAL</t>
  </si>
  <si>
    <t>Oppetit</t>
  </si>
  <si>
    <t>Bernard Oppetit</t>
  </si>
  <si>
    <t>SOFIVAL</t>
  </si>
  <si>
    <t>Blas</t>
  </si>
  <si>
    <t>Bernard Blas et Olivier Lemoine ainsi que leur famille</t>
  </si>
  <si>
    <t>Equipement</t>
  </si>
  <si>
    <t>PETZL</t>
  </si>
  <si>
    <t>Petzl</t>
  </si>
  <si>
    <t>Paul Petzl et sa famille</t>
  </si>
  <si>
    <t>GROUPE HERVE</t>
  </si>
  <si>
    <t>Michel Hervé et sa famille</t>
  </si>
  <si>
    <t>GROUPE DEYA</t>
  </si>
  <si>
    <t>Prévost</t>
  </si>
  <si>
    <t>Patrick Prévost et Philippe Prévost</t>
  </si>
  <si>
    <t>NOVARES -(Ex-MECAPLAST)</t>
  </si>
  <si>
    <t>Manni</t>
  </si>
  <si>
    <t>Thierry Manni et sa famille</t>
  </si>
  <si>
    <t>SODIAM (LECLERC)</t>
  </si>
  <si>
    <t>Voisin</t>
  </si>
  <si>
    <t>Benjamin Voisin et sa famille</t>
  </si>
  <si>
    <t>CHOLET DUPONT</t>
  </si>
  <si>
    <t>Dupont</t>
  </si>
  <si>
    <t>Familles Dupont et de Cholet</t>
  </si>
  <si>
    <t>Jouets</t>
  </si>
  <si>
    <t>KING JOUET</t>
  </si>
  <si>
    <t>Gueydon</t>
  </si>
  <si>
    <t>Philippe Gueydon et sa famille</t>
  </si>
  <si>
    <t>MADRANGE</t>
  </si>
  <si>
    <t>Madrangeas</t>
  </si>
  <si>
    <t>Jean Madrangeas et sa famille</t>
  </si>
  <si>
    <t>THUASNE</t>
  </si>
  <si>
    <t>Ducottet</t>
  </si>
  <si>
    <t>Elizabeth Ducottet et ses enfants</t>
  </si>
  <si>
    <t>MAS</t>
  </si>
  <si>
    <t>Mas</t>
  </si>
  <si>
    <t>Henri-Edgard Mas</t>
  </si>
  <si>
    <t>Plasturgie</t>
  </si>
  <si>
    <t>PISCINES DESJOYAUX</t>
  </si>
  <si>
    <t>Desjoyaux</t>
  </si>
  <si>
    <t>Jean-Louis  Desjoyaux et sa famille</t>
  </si>
  <si>
    <t>Duha</t>
  </si>
  <si>
    <t>Olivier Duha</t>
  </si>
  <si>
    <t>DALENYS EX RENTABILIWEB</t>
  </si>
  <si>
    <t>Descroix-Vernier</t>
  </si>
  <si>
    <t>Jean-Baptiste Descroix-Vernier</t>
  </si>
  <si>
    <t>Tourisme</t>
  </si>
  <si>
    <t>MISTER FLY</t>
  </si>
  <si>
    <t>Da Silva</t>
  </si>
  <si>
    <t>Carlos Da Silva et Nicolas Brumelot</t>
  </si>
  <si>
    <t>NEUHAUSER</t>
  </si>
  <si>
    <t>Neuhauser</t>
  </si>
  <si>
    <t>Alfred Neuhauser et sa famille</t>
  </si>
  <si>
    <t>MALET</t>
  </si>
  <si>
    <t>Malet</t>
  </si>
  <si>
    <t>Famille Malet</t>
  </si>
  <si>
    <t>BERARD GROUPE/MOD'S HAIR</t>
  </si>
  <si>
    <t>Bérard</t>
  </si>
  <si>
    <t>Frédéric Bérard et Guillaume Bérard</t>
  </si>
  <si>
    <t>IDEC</t>
  </si>
  <si>
    <t>Lafargue</t>
  </si>
  <si>
    <t>Patrice Lafargue</t>
  </si>
  <si>
    <t>WEBER INVESTISSEMENTS</t>
  </si>
  <si>
    <t>Le Menestrel</t>
  </si>
  <si>
    <t>Didier Le Menestrel et Christian Gueugnier</t>
  </si>
  <si>
    <t>DE DIETRICH PROCESS SYSTEMS</t>
  </si>
  <si>
    <t>De Dietrich</t>
  </si>
  <si>
    <t>Famille De Dietrich</t>
  </si>
  <si>
    <t>TRANSALLIANCE</t>
  </si>
  <si>
    <t>Philippe Michel et sa famille</t>
  </si>
  <si>
    <t>LA MARTINIERE GROUPE</t>
  </si>
  <si>
    <t>La Martinière</t>
  </si>
  <si>
    <t>Hervé de La Martinière</t>
  </si>
  <si>
    <t>NATURE ET DECOUVERTES</t>
  </si>
  <si>
    <t>Lemarchand</t>
  </si>
  <si>
    <t>Famille Lemarchand</t>
  </si>
  <si>
    <t>NICODIS (LECLERC)</t>
  </si>
  <si>
    <t>Jaud</t>
  </si>
  <si>
    <t>Vincent Jaud et sa famille</t>
  </si>
  <si>
    <t>Parapharmacie</t>
  </si>
  <si>
    <t>SARBEC</t>
  </si>
  <si>
    <t>Van den Schrieck</t>
  </si>
  <si>
    <t>Patrick Van den Schrieck et Famille Sarbec</t>
  </si>
  <si>
    <t>Presse</t>
  </si>
  <si>
    <t>EDITIONS NERESSIS</t>
  </si>
  <si>
    <t>Néressis</t>
  </si>
  <si>
    <t>Catherine Néressis et Patrick Jolly</t>
  </si>
  <si>
    <t>CIS</t>
  </si>
  <si>
    <t>Arnoux</t>
  </si>
  <si>
    <t>Régis Arnoux et sa famille</t>
  </si>
  <si>
    <t>Assaf</t>
  </si>
  <si>
    <t>Rani Assaf</t>
  </si>
  <si>
    <t>Automobile, vins</t>
  </si>
  <si>
    <t>PGA HOLDING</t>
  </si>
  <si>
    <t>Guénant</t>
  </si>
  <si>
    <t>Pierre Guénant et sa famille</t>
  </si>
  <si>
    <t>GROUPE CB</t>
  </si>
  <si>
    <t>Poulain</t>
  </si>
  <si>
    <t>Franck Poulain et Gilles Poulain ainsi que leur famille</t>
  </si>
  <si>
    <t>RECTOR LESAGE</t>
  </si>
  <si>
    <t>Lesage</t>
  </si>
  <si>
    <t>Rémi Lesage et sa famille</t>
  </si>
  <si>
    <t>MEESCHAERT</t>
  </si>
  <si>
    <t>Meeschaert</t>
  </si>
  <si>
    <t>Cédric Meeschaert et sa famille</t>
  </si>
  <si>
    <t>GLENAT</t>
  </si>
  <si>
    <t>Glénat</t>
  </si>
  <si>
    <t>Jacques Glénat et sa famille</t>
  </si>
  <si>
    <t>Meubles</t>
  </si>
  <si>
    <t>ROSET</t>
  </si>
  <si>
    <t>Roset</t>
  </si>
  <si>
    <t>Pierre Roset et sa famille</t>
  </si>
  <si>
    <t>CAFOM</t>
  </si>
  <si>
    <t>Giaoui</t>
  </si>
  <si>
    <t>Hervé Giaoui et Luc Wormser ainsi que leur famille</t>
  </si>
  <si>
    <t>DESSANGE INTERNATIONAL</t>
  </si>
  <si>
    <t>Dessange</t>
  </si>
  <si>
    <t>Benjamin Dessange</t>
  </si>
  <si>
    <t>Thermalisme</t>
  </si>
  <si>
    <t>CHAINE THERMALE DU SOLEIL</t>
  </si>
  <si>
    <t>Guérard-Barthélémy</t>
  </si>
  <si>
    <t>Christine Guérard-Barthélémy et sa famille</t>
  </si>
  <si>
    <t>JRBC</t>
  </si>
  <si>
    <t>Andrieu</t>
  </si>
  <si>
    <t>Jean-Baptiste Andrieu</t>
  </si>
  <si>
    <t>Sécurité</t>
  </si>
  <si>
    <t>SERIS SECURITY</t>
  </si>
  <si>
    <t>Temereau</t>
  </si>
  <si>
    <t>Guy Temereau</t>
  </si>
  <si>
    <t>ALTEAD</t>
  </si>
  <si>
    <t>Torres Garcia</t>
  </si>
  <si>
    <t>Jean-François Torres Garcia et Jean-Baptiste Fédide</t>
  </si>
  <si>
    <t>SFPI</t>
  </si>
  <si>
    <t>Morel</t>
  </si>
  <si>
    <t>Henri Morel</t>
  </si>
  <si>
    <t>CONCEPTS ET DISTRIBUTION</t>
  </si>
  <si>
    <t>Salzman</t>
  </si>
  <si>
    <t>Alain Salzman</t>
  </si>
  <si>
    <t>THEVENIN &amp; DUCROT</t>
  </si>
  <si>
    <t>Ducrot</t>
  </si>
  <si>
    <t>Bernard Ducrot et sa famille</t>
  </si>
  <si>
    <t>ARIANE</t>
  </si>
  <si>
    <t>Torck</t>
  </si>
  <si>
    <t>Jean-Pierre Torck et sa famille</t>
  </si>
  <si>
    <t>ROCHE-BOBOIS</t>
  </si>
  <si>
    <t>François Roche et Jean-Eric Chouchan ainsi que leur famille</t>
  </si>
  <si>
    <t>Communication</t>
  </si>
  <si>
    <t>GROUPE HERSANT MEDIA</t>
  </si>
  <si>
    <t>Hersant</t>
  </si>
  <si>
    <t>Philippe Hersant et sa famille</t>
  </si>
  <si>
    <t>FOURNIER HABITAT</t>
  </si>
  <si>
    <t>Fournier</t>
  </si>
  <si>
    <t>Bernard Fournier et sa famille</t>
  </si>
  <si>
    <t>Boissons</t>
  </si>
  <si>
    <t>FRUITE</t>
  </si>
  <si>
    <t>Meunier</t>
  </si>
  <si>
    <t>Philippe Meunier et sa famille</t>
  </si>
  <si>
    <t>ARCYDIS - LECLERC</t>
  </si>
  <si>
    <t>Exmelin</t>
  </si>
  <si>
    <t>Jean-Jacques Exmelin et sa famille</t>
  </si>
  <si>
    <t>AGNES B</t>
  </si>
  <si>
    <t>Troublé-Bourgeois</t>
  </si>
  <si>
    <t>Agnès Troublé-Bourgeois</t>
  </si>
  <si>
    <t>Nicolet</t>
  </si>
  <si>
    <t>Jacques Nicolet</t>
  </si>
  <si>
    <t>TESSI</t>
  </si>
  <si>
    <t>Rebouah</t>
  </si>
  <si>
    <t>Marc Rebouah et sa famille</t>
  </si>
  <si>
    <t>GROUPE FRAM</t>
  </si>
  <si>
    <t>Colson</t>
  </si>
  <si>
    <t>Georges Colson et Marie-Christine Chaubet ainsi que leur famille</t>
  </si>
  <si>
    <t>Papier</t>
  </si>
  <si>
    <t>EXACOMPTA</t>
  </si>
  <si>
    <t>Nusse</t>
  </si>
  <si>
    <t>François Nusse et sa famille</t>
  </si>
  <si>
    <t>HERIGE (EX-VM MATERIAUX)</t>
  </si>
  <si>
    <t>Caillaud</t>
  </si>
  <si>
    <t>Familles Caillaud et Robin</t>
  </si>
  <si>
    <t>QUERYS (EX BRICODEAL)</t>
  </si>
  <si>
    <t>Teisseire</t>
  </si>
  <si>
    <t>Louis Teisseire et Jérôme Teisseire</t>
  </si>
  <si>
    <t>KAMELIA - LECLERC</t>
  </si>
  <si>
    <t>Jean-Yves Kerbrat et sa famille</t>
  </si>
  <si>
    <t>URBANIA ADYAL - GROUPE LAURAD</t>
  </si>
  <si>
    <t>Moubayed</t>
  </si>
  <si>
    <t>Michel Moubayed et sa famille</t>
  </si>
  <si>
    <t>ST-HERBLAIN DIST. (LECLERC)</t>
  </si>
  <si>
    <t>Chartier</t>
  </si>
  <si>
    <t>Pierre Chartier et sa famille</t>
  </si>
  <si>
    <t xml:space="preserve"> SODICA II (LECLERC)</t>
  </si>
  <si>
    <t>Courtade Fastelli</t>
  </si>
  <si>
    <t>Anny Courtade Fastelli et sa famille</t>
  </si>
  <si>
    <t>MORY</t>
  </si>
  <si>
    <t>Bréau</t>
  </si>
  <si>
    <t>Alain Bréau</t>
  </si>
  <si>
    <t>COMIR</t>
  </si>
  <si>
    <t>Baur</t>
  </si>
  <si>
    <t>Charles Baur et sa famille</t>
  </si>
  <si>
    <t>BAUCHE</t>
  </si>
  <si>
    <t>Bauche</t>
  </si>
  <si>
    <t>Nicolas Bauche et sa famille</t>
  </si>
  <si>
    <t>AJR PARTICIPATIONS</t>
  </si>
  <si>
    <t>Jacques-Ruettard</t>
  </si>
  <si>
    <t>Aude Jacques-Ruettard</t>
  </si>
  <si>
    <t>PILOTE</t>
  </si>
  <si>
    <t>Padiou</t>
  </si>
  <si>
    <t>Philippe Padiou et Bénédicte Padiou ainsi que leur famille</t>
  </si>
  <si>
    <t>CHAMDIS (LECLERC)</t>
  </si>
  <si>
    <t>Pageau</t>
  </si>
  <si>
    <t>Jean-Paul Pageau et Paul Pageau ainsi que leur famille</t>
  </si>
  <si>
    <t>MGM</t>
  </si>
  <si>
    <t>Giraud</t>
  </si>
  <si>
    <t>David Giraud et sa famille</t>
  </si>
  <si>
    <t>SONIA RYKIEL</t>
  </si>
  <si>
    <t>Rykiel</t>
  </si>
  <si>
    <t>Sonia Rykiel et sa famille</t>
  </si>
  <si>
    <t>GUINOT-MARY COHR</t>
  </si>
  <si>
    <t>Mondin</t>
  </si>
  <si>
    <t>Jean-Daniel Mondin et sa famille</t>
  </si>
  <si>
    <t>GROUPE SUD-OUEST</t>
  </si>
  <si>
    <t>Szolnok</t>
  </si>
  <si>
    <t>Jean de Szolnok et famille Lemoine</t>
  </si>
  <si>
    <t>GROUPE BESSÉ</t>
  </si>
  <si>
    <t>Bessé</t>
  </si>
  <si>
    <t>Pierre Bessé et sa famille</t>
  </si>
  <si>
    <t>Audiovisuel, Telecoms</t>
  </si>
  <si>
    <t xml:space="preserve"> ALTICE EUROPE</t>
  </si>
  <si>
    <t>Weill</t>
  </si>
  <si>
    <t>Alain Weill</t>
  </si>
  <si>
    <t>Dulac</t>
  </si>
  <si>
    <t>Sophie Dulac et sa famille</t>
  </si>
  <si>
    <t>CDA SUD-OUEST (LECLERC)</t>
  </si>
  <si>
    <t>Saint-Laurent</t>
  </si>
  <si>
    <t>Davy Saint-Laurent et Brice Saint-Laurent ainsi que leur famille</t>
  </si>
  <si>
    <t>JARDILAND</t>
  </si>
  <si>
    <t>Conte</t>
  </si>
  <si>
    <t>Michel Conte et sa famille</t>
  </si>
  <si>
    <t>HYPERCOSMOS (LECLERC)</t>
  </si>
  <si>
    <t>Levieux</t>
  </si>
  <si>
    <t>François Levieux et Vincent Levieux ainsi que leur famille</t>
  </si>
  <si>
    <t>QUEGUINER</t>
  </si>
  <si>
    <t>Quéguiner</t>
  </si>
  <si>
    <t>Claude Quéguiner et sa famille</t>
  </si>
  <si>
    <t>GROUPE JOULIE</t>
  </si>
  <si>
    <t>Joulie</t>
  </si>
  <si>
    <t>Gérard Joulie et Christophe et Alexandre</t>
  </si>
  <si>
    <t>V33</t>
  </si>
  <si>
    <t>Grivel</t>
  </si>
  <si>
    <t>Christian de Grivel et sa famille</t>
  </si>
  <si>
    <t>Services, communication</t>
  </si>
  <si>
    <t>PBA FRANCE</t>
  </si>
  <si>
    <t>Bergé</t>
  </si>
  <si>
    <t>Pierre Bergé</t>
  </si>
  <si>
    <t>FINANCIERE MAULIN</t>
  </si>
  <si>
    <t>Maulin</t>
  </si>
  <si>
    <t>Alexandre Maulin et sa famille</t>
  </si>
  <si>
    <t>MORET INDUSTRIES</t>
  </si>
  <si>
    <t>Duprez</t>
  </si>
  <si>
    <t>Jerôme Duprez et sa famille</t>
  </si>
  <si>
    <t>PIXMANIA</t>
  </si>
  <si>
    <t>Rosenblum</t>
  </si>
  <si>
    <t>Steve Rosenblum et Jean-Emile Rosenblum</t>
  </si>
  <si>
    <t>ALAIN AFFLELOU</t>
  </si>
  <si>
    <t>Afflelou</t>
  </si>
  <si>
    <t>Alain Afflelou</t>
  </si>
  <si>
    <t>LABORATOIRE OENOBIOL</t>
  </si>
  <si>
    <t>Béjot</t>
  </si>
  <si>
    <t>Marie Béjot et sa famille</t>
  </si>
  <si>
    <t>ALDES</t>
  </si>
  <si>
    <t>Lacroix</t>
  </si>
  <si>
    <t>Stanislas Lacroix et sa famille</t>
  </si>
  <si>
    <t>GROUPE YVRAI</t>
  </si>
  <si>
    <t>Yvrai</t>
  </si>
  <si>
    <t>Famille Yvrai</t>
  </si>
  <si>
    <t>TANG FRERES</t>
  </si>
  <si>
    <t>Rattanavan</t>
  </si>
  <si>
    <t>Bou Rattanavan et Bounmy Rattanavan ainsi que leur famille</t>
  </si>
  <si>
    <t>Services pétroliers</t>
  </si>
  <si>
    <t>FORACO INTERNATIONAL</t>
  </si>
  <si>
    <t>Charmensat</t>
  </si>
  <si>
    <t>Jean-Pierre Charmensat et Daniel Simoncini</t>
  </si>
  <si>
    <t>EUROPACORP</t>
  </si>
  <si>
    <t>Besson</t>
  </si>
  <si>
    <t>Luc Besson</t>
  </si>
  <si>
    <t>HEXAOM (EX MAISONS FRANCE CONFORT)</t>
  </si>
  <si>
    <t>Vandromme</t>
  </si>
  <si>
    <t>Patrick Vandromme et sa famille</t>
  </si>
  <si>
    <t>RAMERY</t>
  </si>
  <si>
    <t>Ramery</t>
  </si>
  <si>
    <t>Mathieu Ramery et sa famille</t>
  </si>
  <si>
    <t>MAXIMO</t>
  </si>
  <si>
    <t>Lasserre</t>
  </si>
  <si>
    <t>Marie-Anne Lasserre et sa famille</t>
  </si>
  <si>
    <t>SEQUANA</t>
  </si>
  <si>
    <t>Lebard</t>
  </si>
  <si>
    <t>Pascal Lebard et sa famille</t>
  </si>
  <si>
    <t>ALES GROUPE</t>
  </si>
  <si>
    <t>Alès</t>
  </si>
  <si>
    <t>Jacqueline Alès et sa famille</t>
  </si>
  <si>
    <t>Holdings, Vins</t>
  </si>
  <si>
    <t>MAISON HALLEY</t>
  </si>
  <si>
    <t>Halley</t>
  </si>
  <si>
    <t>Olivier Halley et sa famille</t>
  </si>
  <si>
    <t>JEAN ATELIER</t>
  </si>
  <si>
    <t>Dahan</t>
  </si>
  <si>
    <t>Jérôme Dahan</t>
  </si>
  <si>
    <t>CHEMINEES PHILIPPE</t>
  </si>
  <si>
    <t>Francine Philippe et sa famille</t>
  </si>
  <si>
    <t xml:space="preserve">RUMALDIS </t>
  </si>
  <si>
    <t>Bouteiller</t>
  </si>
  <si>
    <t>Olivier Bouteiller et sa famille</t>
  </si>
  <si>
    <t>GLON-SANDERS</t>
  </si>
  <si>
    <t>Glon</t>
  </si>
  <si>
    <t>Famille Glon</t>
  </si>
  <si>
    <t>EXEL INDUSTRIES</t>
  </si>
  <si>
    <t>Ballu</t>
  </si>
  <si>
    <t>Patrick Ballu</t>
  </si>
  <si>
    <t>NOBLADIS - LECLERC</t>
  </si>
  <si>
    <t>Cornac</t>
  </si>
  <si>
    <t>Thierry Cornac et Agnès Cornac</t>
  </si>
  <si>
    <t>Jeux video</t>
  </si>
  <si>
    <t>ANKAMA</t>
  </si>
  <si>
    <t>Anthony Roux et Camille Chafer</t>
  </si>
  <si>
    <t>Nauleau</t>
  </si>
  <si>
    <t>Rémy Nauleau et Chantal Nauleau</t>
  </si>
  <si>
    <t>HAMELIN</t>
  </si>
  <si>
    <t>Hamelin</t>
  </si>
  <si>
    <t>Stéphane Hamelin et sa famille</t>
  </si>
  <si>
    <t>LUDENDO LA GRANDE RECRE</t>
  </si>
  <si>
    <t>Grunberg</t>
  </si>
  <si>
    <t>Jean-Michel Grunberg et sa famille</t>
  </si>
  <si>
    <t>MOBILIER EUROPEEN</t>
  </si>
  <si>
    <t>Rapp</t>
  </si>
  <si>
    <t>Philippe Rapp et Michel Rapp ainsi que leur famille</t>
  </si>
  <si>
    <t>LANSON</t>
  </si>
  <si>
    <t>Paillard</t>
  </si>
  <si>
    <t>Bruno Paillard</t>
  </si>
  <si>
    <t>HAULOTTE GROUP</t>
  </si>
  <si>
    <t>Saubot</t>
  </si>
  <si>
    <t>Pierre Saubot et sa famille</t>
  </si>
  <si>
    <t>VIDELIO</t>
  </si>
  <si>
    <t>Galbert</t>
  </si>
  <si>
    <t>Hervé de Galbert et Robert Léon ainsi que leur famille</t>
  </si>
  <si>
    <t>Casinos</t>
  </si>
  <si>
    <t>GROUPE TRANCHANT</t>
  </si>
  <si>
    <t>Tranchant</t>
  </si>
  <si>
    <t>Famille Tranchant</t>
  </si>
  <si>
    <t>PROTEX</t>
  </si>
  <si>
    <t>Moor</t>
  </si>
  <si>
    <t>Robert Moor et sa famille</t>
  </si>
  <si>
    <t>Maurice Lévy</t>
  </si>
  <si>
    <t>ACANTHE DEVELOPPEMENT</t>
  </si>
  <si>
    <t>Duménil</t>
  </si>
  <si>
    <t>Alain Duménil et sa famille</t>
  </si>
  <si>
    <t>Vincent Meyer</t>
  </si>
  <si>
    <t>ATRYA</t>
  </si>
  <si>
    <t>Tryba</t>
  </si>
  <si>
    <t>Johannes Tryba et sa famille</t>
  </si>
  <si>
    <t>JACQUET METAL SERVICE</t>
  </si>
  <si>
    <t>Jacquet</t>
  </si>
  <si>
    <t>Eric Jacquet</t>
  </si>
  <si>
    <t>SOC. J. BOLLINGER</t>
  </si>
  <si>
    <t>TEXTILOT</t>
  </si>
  <si>
    <t>Dumange</t>
  </si>
  <si>
    <t>Régis Dumange et Catherine Dumange ainsi que leur famille</t>
  </si>
  <si>
    <t>APHARMA</t>
  </si>
  <si>
    <t>Rombi</t>
  </si>
  <si>
    <t>Philippe Rombi et sa famille</t>
  </si>
  <si>
    <t>MARIE-CLAIRE</t>
  </si>
  <si>
    <t>de Contades</t>
  </si>
  <si>
    <t>LEGRIS INDUSTRIE</t>
  </si>
  <si>
    <t>Legris</t>
  </si>
  <si>
    <t>Pierre-Yves Legris et Yvon Jacob ainsi que leur famille</t>
  </si>
  <si>
    <t>ETS JP MOUEIX</t>
  </si>
  <si>
    <t>COMAFRANC</t>
  </si>
  <si>
    <t>Gay</t>
  </si>
  <si>
    <t>Pierre Gay et sa famille</t>
  </si>
  <si>
    <t>BESINS HEALTHCARE</t>
  </si>
  <si>
    <t>Besins</t>
  </si>
  <si>
    <t>Antoine Besins et sa famille</t>
  </si>
  <si>
    <t xml:space="preserve">Henri Chibret et Jean-Frédéric Chibret </t>
  </si>
  <si>
    <t>FIN. TURENNE LAFAYETTE</t>
  </si>
  <si>
    <t>Piffaut</t>
  </si>
  <si>
    <t>Monique Piffaut</t>
  </si>
  <si>
    <t>PIERRE &amp; VACANCES-CENTER PARCS</t>
  </si>
  <si>
    <t>Brémond</t>
  </si>
  <si>
    <t>Gérard Brémond</t>
  </si>
  <si>
    <t>GROUPE UFP</t>
  </si>
  <si>
    <t>Zarka</t>
  </si>
  <si>
    <t>Charles Zarka et sa famille</t>
  </si>
  <si>
    <t>ALMA CONSULTING GROUP</t>
  </si>
  <si>
    <t>Eisenberg</t>
  </si>
  <si>
    <t>Marc Eisenberg</t>
  </si>
  <si>
    <t>BARON P. DE ROTHSCHILD</t>
  </si>
  <si>
    <t>MAS AMIEL</t>
  </si>
  <si>
    <t>Decelle</t>
  </si>
  <si>
    <t>Olivier Decelle et sa famille</t>
  </si>
  <si>
    <t>PICARD SURGELES</t>
  </si>
  <si>
    <t>Xavier Decelle et sa famille</t>
  </si>
  <si>
    <t>Chaussure</t>
  </si>
  <si>
    <t>MEPHISTO</t>
  </si>
  <si>
    <t>Michaeli</t>
  </si>
  <si>
    <t>Martin Michaeli et sa famille</t>
  </si>
  <si>
    <t>MGH</t>
  </si>
  <si>
    <t>Germa</t>
  </si>
  <si>
    <t>Jean-Michel Germa</t>
  </si>
  <si>
    <t>BABOU</t>
  </si>
  <si>
    <t>Kléboth</t>
  </si>
  <si>
    <t>Eric Kléboth et sa famille</t>
  </si>
  <si>
    <t>CDISCOUNT</t>
  </si>
  <si>
    <t>Hervé Charles et sa famille</t>
  </si>
  <si>
    <t>HOLDING ZANNIER</t>
  </si>
  <si>
    <t>Zannier</t>
  </si>
  <si>
    <t>Roger Zannier et sa famille</t>
  </si>
  <si>
    <t>Bernard Bellon et sa famille</t>
  </si>
  <si>
    <t>ORPEA</t>
  </si>
  <si>
    <t>Marian</t>
  </si>
  <si>
    <t>Jean-Claude Marian et sa famille</t>
  </si>
  <si>
    <t>EIM</t>
  </si>
  <si>
    <t>Busson</t>
  </si>
  <si>
    <t>Arpad Busson</t>
  </si>
  <si>
    <t>B. MAGREZ GDS VIGNOBLES</t>
  </si>
  <si>
    <t>BOURBON CORP</t>
  </si>
  <si>
    <t>Chateauvieux</t>
  </si>
  <si>
    <t>Jacques d’Armand de Chateauvieux et sa famille</t>
  </si>
  <si>
    <t>Immobilier, Finances</t>
  </si>
  <si>
    <t>GEROFINANCE DUNAND</t>
  </si>
  <si>
    <t>Berda</t>
  </si>
  <si>
    <t>Claude Berda</t>
  </si>
  <si>
    <t>LOUIS-DREYFUS NEGOCE</t>
  </si>
  <si>
    <t>Roosmale Nepveu</t>
  </si>
  <si>
    <t>Monique Roosmale Nepveu</t>
  </si>
  <si>
    <t>CARLO TASSARA</t>
  </si>
  <si>
    <t>Zaleski</t>
  </si>
  <si>
    <t>Romain Zaleski</t>
  </si>
  <si>
    <t>JCDECAUX COM.</t>
  </si>
  <si>
    <t>LABORATOIRES SERVIER</t>
  </si>
  <si>
    <t>Servier</t>
  </si>
  <si>
    <t>Famille Servier</t>
  </si>
  <si>
    <t>GR IND. DASSAULT</t>
  </si>
  <si>
    <t>Budget Etat Fce (Md€)</t>
  </si>
  <si>
    <t>PIB Fce (Md€)</t>
  </si>
  <si>
    <t>Total 500 (Md€)</t>
  </si>
  <si>
    <t>Année</t>
  </si>
  <si>
    <t>FORTUNE TOTALE 2020 (Millions d'Euros)</t>
  </si>
  <si>
    <t>FORTUNE TOTALE 2010 (Millions d'Euros)</t>
  </si>
  <si>
    <t>RANG 2020</t>
  </si>
  <si>
    <t>(24/6/2020)</t>
  </si>
  <si>
    <t>% PIB</t>
  </si>
  <si>
    <t>2020/2010</t>
  </si>
  <si>
    <t>Total</t>
  </si>
  <si>
    <t>Top 10</t>
  </si>
  <si>
    <t>Top 100</t>
  </si>
  <si>
    <t>Next 100</t>
  </si>
  <si>
    <t>Next 200</t>
  </si>
  <si>
    <t>% disparition 2010-2020</t>
  </si>
  <si>
    <t>Comptes nationaux, INSEE, base 2014, paru le 01/10/2019 (voir onglet CN)</t>
  </si>
  <si>
    <t>Le classement Challenges ne comprend que 478 familles en 1998 et 298 en 1999</t>
  </si>
  <si>
    <t>Top 100/ Wealth</t>
  </si>
  <si>
    <t>Top 100/RN</t>
  </si>
  <si>
    <t>Top 100/PIB</t>
  </si>
  <si>
    <t>Top 400/ Wealth</t>
  </si>
  <si>
    <t>Top 400/RN</t>
  </si>
  <si>
    <t>Top 400/PIB</t>
  </si>
  <si>
    <t>Top 500/ Wealth</t>
  </si>
  <si>
    <t>Top 500/RN</t>
  </si>
  <si>
    <t>Top 500/PIB</t>
  </si>
  <si>
    <t>Patrimoine total CN</t>
  </si>
  <si>
    <t>Revenu national</t>
  </si>
  <si>
    <t>PIB</t>
  </si>
  <si>
    <t>Top 500</t>
  </si>
  <si>
    <t>Top 400</t>
  </si>
  <si>
    <t>Top 200</t>
  </si>
  <si>
    <t>year</t>
  </si>
  <si>
    <t>Patrimoine total du top 100, 200, 400 et 500 (en milliards d'euros courants) issu du Classement Challenges</t>
  </si>
  <si>
    <t>Sources: Comptes nationaux, INSEE, base 2014, paru le 01/10/2019. (1) et (4): tableau 1114, (3) : tableau 8210, (5) : tableau 1112</t>
  </si>
  <si>
    <t>K/Y</t>
  </si>
  <si>
    <t>K/PIB</t>
  </si>
  <si>
    <t>memo:
Consommation de capital fixe</t>
  </si>
  <si>
    <t>memo:
Revenu
national brut</t>
  </si>
  <si>
    <t>Patrimoine total CN
01/01/N</t>
  </si>
  <si>
    <t>Données issue de la comptabilité nationale en milliard d'euros courants</t>
  </si>
  <si>
    <t>(résultats établis le 24/6/2020 par J. Goupille à partir des données Garbin-Goupille-Piketty 2020 Appendix H)</t>
  </si>
  <si>
    <t>Données Challenges 2020 (et 2020 vs 2010) transmises par V. Beaufils (Challenges)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</si>
</sst>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_);\-#,##0"/>
    <numFmt numFmtId="165" formatCode="0.0%"/>
    <numFmt numFmtId="166" formatCode="#,##0.0"/>
    <numFmt numFmtId="167" formatCode="_-* #,##0.0\ _€_-;\-* #,##0.0\ _€_-;_-* &quot;-&quot;?\ _€_-;_-@_-"/>
    <numFmt numFmtId="168" formatCode="_-* #,##0.00_-;\-* #,##0.00_-;_-* &quot;-&quot;??_-;_-@_-"/>
    <numFmt numFmtId="169" formatCode="_-* #,##0.0_-;\-* #,##0.0_-;_-* &quot;-&quot;??_-;_-@_-"/>
  </numFmts>
  <fonts count="15" x14ac:knownFonts="1">
    <font>
      <sz val="10"/>
      <color theme="1"/>
      <name val="Calibri"/>
      <family val="2"/>
      <scheme val="minor"/>
    </font>
    <font>
      <sz val="12"/>
      <color theme="1"/>
      <name val="Arial"/>
      <family val="2"/>
    </font>
    <font>
      <b/>
      <sz val="10"/>
      <color theme="1"/>
      <name val="Calibri"/>
      <family val="2"/>
      <scheme val="minor"/>
    </font>
    <font>
      <b/>
      <sz val="9"/>
      <color theme="1"/>
      <name val="Calibri"/>
      <family val="2"/>
      <scheme val="minor"/>
    </font>
    <font>
      <sz val="9"/>
      <color theme="1"/>
      <name val="Calibri"/>
      <family val="2"/>
      <scheme val="minor"/>
    </font>
    <font>
      <i/>
      <sz val="10"/>
      <color theme="1"/>
      <name val="Calibri"/>
      <family val="2"/>
      <scheme val="minor"/>
    </font>
    <font>
      <sz val="10"/>
      <color theme="1"/>
      <name val="Calibri"/>
      <family val="2"/>
      <scheme val="minor"/>
    </font>
    <font>
      <b/>
      <sz val="12"/>
      <color theme="1"/>
      <name val="Arial"/>
      <family val="2"/>
    </font>
    <font>
      <sz val="8"/>
      <name val="Arial"/>
      <family val="2"/>
    </font>
    <font>
      <b/>
      <sz val="8"/>
      <name val="Arial"/>
      <family val="2"/>
    </font>
    <font>
      <sz val="7"/>
      <color rgb="FF4D5156"/>
      <name val="Arial"/>
      <family val="2"/>
    </font>
    <font>
      <sz val="11"/>
      <name val="Calibri"/>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1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indexed="64"/>
      </right>
      <top style="thin">
        <color indexed="64"/>
      </top>
      <bottom style="thin">
        <color indexed="64"/>
      </bottom>
      <diagonal/>
    </border>
  </borders>
  <cellStyleXfs count="6">
    <xf numFmtId="0" fontId="0" fillId="0" borderId="0"/>
    <xf numFmtId="9" fontId="6" fillId="0" borderId="0" applyFont="0" applyFill="0" applyBorder="0" applyAlignment="0" applyProtection="0"/>
    <xf numFmtId="0" fontId="11" fillId="0" borderId="0"/>
    <xf numFmtId="0" fontId="12" fillId="0" borderId="0"/>
    <xf numFmtId="9" fontId="11" fillId="0" borderId="0" applyFont="0" applyFill="0" applyBorder="0" applyAlignment="0" applyProtection="0"/>
    <xf numFmtId="168" fontId="11" fillId="0" borderId="0" applyFont="0" applyFill="0" applyBorder="0" applyAlignment="0" applyProtection="0"/>
  </cellStyleXfs>
  <cellXfs count="63">
    <xf numFmtId="0" fontId="0" fillId="0" borderId="0" xfId="0"/>
    <xf numFmtId="0" fontId="0" fillId="0" borderId="0" xfId="0" applyNumberFormat="1" applyFont="1" applyAlignment="1">
      <alignment vertical="top"/>
    </xf>
    <xf numFmtId="0" fontId="2" fillId="0" borderId="0" xfId="0" applyNumberFormat="1" applyFont="1" applyAlignment="1">
      <alignment horizontal="center" vertical="top" wrapText="1"/>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2" fillId="0" borderId="1"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2" fillId="0" borderId="2" xfId="0" applyNumberFormat="1" applyFont="1" applyBorder="1" applyAlignment="1">
      <alignment horizontal="center" vertical="top" textRotation="180" wrapText="1"/>
    </xf>
    <xf numFmtId="0" fontId="3" fillId="0" borderId="2" xfId="0" applyNumberFormat="1" applyFont="1" applyBorder="1" applyAlignment="1">
      <alignment horizontal="center" vertical="top" wrapText="1"/>
    </xf>
    <xf numFmtId="0" fontId="0" fillId="0" borderId="2" xfId="0" applyNumberFormat="1" applyFont="1" applyBorder="1" applyAlignment="1">
      <alignment vertical="top" wrapText="1"/>
    </xf>
    <xf numFmtId="0" fontId="2" fillId="0" borderId="3" xfId="0" applyNumberFormat="1" applyFont="1" applyBorder="1" applyAlignment="1">
      <alignment horizontal="center" vertical="top" wrapText="1"/>
    </xf>
    <xf numFmtId="0" fontId="0" fillId="0" borderId="4" xfId="0" applyNumberFormat="1" applyFont="1" applyBorder="1" applyAlignment="1">
      <alignment vertical="top"/>
    </xf>
    <xf numFmtId="0" fontId="0" fillId="0" borderId="5" xfId="0" applyNumberFormat="1" applyFont="1" applyBorder="1" applyAlignment="1">
      <alignment vertical="top"/>
    </xf>
    <xf numFmtId="3" fontId="0" fillId="0" borderId="5" xfId="0" applyNumberFormat="1" applyFont="1" applyBorder="1" applyAlignment="1">
      <alignment vertical="top"/>
    </xf>
    <xf numFmtId="0" fontId="0" fillId="0" borderId="5" xfId="0" applyBorder="1"/>
    <xf numFmtId="49" fontId="0" fillId="0" borderId="5" xfId="0" applyNumberFormat="1" applyFont="1" applyBorder="1" applyAlignment="1">
      <alignment vertical="top" wrapText="1"/>
    </xf>
    <xf numFmtId="49" fontId="4" fillId="0" borderId="5" xfId="0" applyNumberFormat="1" applyFont="1" applyBorder="1" applyAlignment="1">
      <alignment vertical="top" wrapText="1"/>
    </xf>
    <xf numFmtId="0" fontId="0" fillId="0" borderId="5" xfId="0" applyNumberFormat="1" applyFont="1" applyBorder="1" applyAlignment="1">
      <alignment vertical="top" wrapText="1"/>
    </xf>
    <xf numFmtId="49" fontId="0" fillId="0" borderId="5" xfId="0" applyNumberFormat="1" applyFont="1" applyBorder="1" applyAlignment="1">
      <alignment vertical="top"/>
    </xf>
    <xf numFmtId="49" fontId="0" fillId="0" borderId="6" xfId="0" applyNumberFormat="1" applyFont="1" applyBorder="1" applyAlignment="1">
      <alignment vertical="top" wrapText="1"/>
    </xf>
    <xf numFmtId="0" fontId="0" fillId="0" borderId="5" xfId="0" applyBorder="1" applyAlignment="1">
      <alignment wrapText="1"/>
    </xf>
    <xf numFmtId="0" fontId="0" fillId="0" borderId="7" xfId="0" applyNumberFormat="1" applyFont="1" applyBorder="1" applyAlignment="1">
      <alignment vertical="top"/>
    </xf>
    <xf numFmtId="0" fontId="0" fillId="0" borderId="8" xfId="0" applyNumberFormat="1" applyFont="1" applyBorder="1" applyAlignment="1">
      <alignment vertical="top"/>
    </xf>
    <xf numFmtId="3" fontId="0" fillId="0" borderId="8" xfId="0" applyNumberFormat="1" applyFont="1" applyBorder="1" applyAlignment="1">
      <alignment vertical="top"/>
    </xf>
    <xf numFmtId="0" fontId="0" fillId="0" borderId="8" xfId="0" applyBorder="1"/>
    <xf numFmtId="49" fontId="0" fillId="0" borderId="8" xfId="0" applyNumberFormat="1" applyFont="1" applyBorder="1" applyAlignment="1">
      <alignment vertical="top" wrapText="1"/>
    </xf>
    <xf numFmtId="49" fontId="4" fillId="0" borderId="8" xfId="0" applyNumberFormat="1" applyFont="1" applyBorder="1" applyAlignment="1">
      <alignment vertical="top" wrapText="1"/>
    </xf>
    <xf numFmtId="0" fontId="0" fillId="0" borderId="8" xfId="0" applyNumberFormat="1" applyFont="1" applyBorder="1" applyAlignment="1">
      <alignment vertical="top" wrapText="1"/>
    </xf>
    <xf numFmtId="49" fontId="0" fillId="0" borderId="8" xfId="0" applyNumberFormat="1" applyFont="1" applyBorder="1" applyAlignment="1">
      <alignment vertical="top"/>
    </xf>
    <xf numFmtId="49" fontId="0" fillId="0" borderId="9" xfId="0" applyNumberFormat="1" applyFont="1" applyBorder="1" applyAlignment="1">
      <alignment vertical="top" wrapText="1"/>
    </xf>
    <xf numFmtId="164" fontId="0" fillId="0" borderId="0" xfId="0" applyNumberFormat="1" applyFont="1" applyAlignment="1">
      <alignment vertical="top"/>
    </xf>
    <xf numFmtId="49" fontId="0" fillId="0" borderId="0" xfId="0" applyNumberFormat="1" applyFont="1" applyAlignment="1">
      <alignment vertical="top"/>
    </xf>
    <xf numFmtId="0" fontId="8" fillId="0" borderId="5" xfId="0" applyFont="1" applyBorder="1"/>
    <xf numFmtId="0" fontId="9" fillId="0" borderId="5" xfId="0" applyFont="1" applyBorder="1"/>
    <xf numFmtId="0" fontId="8" fillId="2" borderId="5" xfId="0" applyFont="1" applyFill="1" applyBorder="1" applyAlignment="1">
      <alignment wrapText="1"/>
    </xf>
    <xf numFmtId="3" fontId="10" fillId="2" borderId="5" xfId="0" applyNumberFormat="1" applyFont="1" applyFill="1" applyBorder="1"/>
    <xf numFmtId="0" fontId="9" fillId="2" borderId="5" xfId="0" applyFont="1" applyFill="1" applyBorder="1" applyAlignment="1">
      <alignment wrapText="1"/>
    </xf>
    <xf numFmtId="0" fontId="8" fillId="3" borderId="5" xfId="0" applyFont="1" applyFill="1" applyBorder="1" applyAlignment="1">
      <alignment wrapText="1"/>
    </xf>
    <xf numFmtId="0" fontId="8" fillId="3" borderId="10" xfId="0" applyFont="1" applyFill="1" applyBorder="1" applyAlignment="1">
      <alignment wrapText="1"/>
    </xf>
    <xf numFmtId="0" fontId="7" fillId="0" borderId="0" xfId="0" applyFont="1"/>
    <xf numFmtId="0" fontId="1" fillId="0" borderId="0" xfId="0" applyFont="1"/>
    <xf numFmtId="165" fontId="10" fillId="2" borderId="5" xfId="1" applyNumberFormat="1" applyFont="1" applyFill="1" applyBorder="1"/>
    <xf numFmtId="3" fontId="0" fillId="0" borderId="0" xfId="0" applyNumberFormat="1"/>
    <xf numFmtId="2" fontId="0" fillId="0" borderId="0" xfId="0" applyNumberFormat="1"/>
    <xf numFmtId="2" fontId="0" fillId="0" borderId="0" xfId="0" applyNumberFormat="1" applyAlignment="1">
      <alignment horizontal="center"/>
    </xf>
    <xf numFmtId="9" fontId="0" fillId="0" borderId="0" xfId="1" applyFont="1" applyAlignment="1">
      <alignment horizontal="center"/>
    </xf>
    <xf numFmtId="0" fontId="11" fillId="0" borderId="0" xfId="2"/>
    <xf numFmtId="166" fontId="11" fillId="0" borderId="0" xfId="2" applyNumberFormat="1" applyAlignment="1">
      <alignment horizontal="right"/>
    </xf>
    <xf numFmtId="166" fontId="12" fillId="0" borderId="0" xfId="3" applyNumberFormat="1" applyAlignment="1">
      <alignment horizontal="right"/>
    </xf>
    <xf numFmtId="4" fontId="11" fillId="0" borderId="0" xfId="2" applyNumberFormat="1"/>
    <xf numFmtId="0" fontId="11" fillId="0" borderId="0" xfId="2" applyFont="1"/>
    <xf numFmtId="167" fontId="11" fillId="0" borderId="0" xfId="2" applyNumberFormat="1"/>
    <xf numFmtId="3" fontId="11" fillId="0" borderId="0" xfId="2" applyNumberFormat="1" applyAlignment="1">
      <alignment horizontal="center" vertical="center"/>
    </xf>
    <xf numFmtId="3" fontId="12" fillId="0" borderId="0" xfId="3" applyNumberFormat="1" applyAlignment="1">
      <alignment horizontal="center" vertical="center"/>
    </xf>
    <xf numFmtId="165" fontId="0" fillId="0" borderId="0" xfId="4" applyNumberFormat="1" applyFont="1" applyAlignment="1">
      <alignment horizontal="center" vertical="center"/>
    </xf>
    <xf numFmtId="169" fontId="0" fillId="0" borderId="0" xfId="5" applyNumberFormat="1" applyFont="1" applyAlignment="1">
      <alignment horizontal="center" vertical="center"/>
    </xf>
    <xf numFmtId="0" fontId="11" fillId="0" borderId="0" xfId="2" applyFont="1" applyAlignment="1">
      <alignment horizontal="center" vertical="center" wrapText="1"/>
    </xf>
    <xf numFmtId="0" fontId="11" fillId="0" borderId="0" xfId="2" applyAlignment="1">
      <alignment horizontal="center" vertical="center" wrapText="1"/>
    </xf>
    <xf numFmtId="0" fontId="11" fillId="0" borderId="0" xfId="2" applyAlignment="1">
      <alignment horizontal="center" vertical="center"/>
    </xf>
    <xf numFmtId="9" fontId="0" fillId="0" borderId="0" xfId="4" applyFont="1" applyAlignment="1">
      <alignment horizontal="center"/>
    </xf>
    <xf numFmtId="0" fontId="13" fillId="0" borderId="0" xfId="2" applyFont="1"/>
    <xf numFmtId="0" fontId="14" fillId="0" borderId="0" xfId="2" applyFont="1"/>
  </cellXfs>
  <cellStyles count="6">
    <cellStyle name="Milliers 2" xfId="5"/>
    <cellStyle name="Normal" xfId="0" builtinId="0"/>
    <cellStyle name="Normal 2" xfId="2"/>
    <cellStyle name="Normal 2 2" xfId="3"/>
    <cellStyle name="Pourcentage" xfId="1" builtinId="5"/>
    <cellStyle name="Pourcentag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tabSelected="1" workbookViewId="0"/>
  </sheetViews>
  <sheetFormatPr baseColWidth="10" defaultRowHeight="13.8" x14ac:dyDescent="0.3"/>
  <cols>
    <col min="1" max="1" width="15.77734375" customWidth="1"/>
  </cols>
  <sheetData>
    <row r="1" spans="1:2" ht="15.6" x14ac:dyDescent="0.3">
      <c r="A1" s="41" t="s">
        <v>3310</v>
      </c>
      <c r="B1" s="40" t="s">
        <v>3346</v>
      </c>
    </row>
  </sheetData>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3"/>
  <sheetViews>
    <sheetView topLeftCell="B1" workbookViewId="0">
      <selection activeCell="E523" sqref="E523"/>
    </sheetView>
  </sheetViews>
  <sheetFormatPr baseColWidth="10" defaultColWidth="22.44140625" defaultRowHeight="13.8" x14ac:dyDescent="0.3"/>
  <cols>
    <col min="1" max="1" width="8" hidden="1" customWidth="1"/>
    <col min="2" max="2" width="5.109375" customWidth="1"/>
    <col min="3" max="3" width="4.5546875" customWidth="1"/>
    <col min="4" max="4" width="7.44140625" bestFit="1" customWidth="1"/>
    <col min="5" max="5" width="8.6640625" customWidth="1"/>
    <col min="6" max="6" width="2" customWidth="1"/>
    <col min="7" max="7" width="4.44140625" customWidth="1"/>
    <col min="8" max="8" width="3.44140625" customWidth="1"/>
    <col min="9" max="9" width="21.88671875" style="3" customWidth="1"/>
    <col min="10" max="12" width="21.6640625" style="3" hidden="1" customWidth="1"/>
    <col min="13" max="13" width="13.109375" style="5" customWidth="1"/>
    <col min="14" max="14" width="7.6640625" style="4" hidden="1" customWidth="1"/>
    <col min="15" max="15" width="13.6640625" style="3" bestFit="1" customWidth="1"/>
    <col min="16" max="16" width="7.6640625" hidden="1" customWidth="1"/>
    <col min="17" max="17" width="22" hidden="1" customWidth="1"/>
    <col min="18" max="18" width="22.44140625" hidden="1" customWidth="1"/>
    <col min="19" max="19" width="14.109375" hidden="1" customWidth="1"/>
    <col min="20" max="20" width="7.44140625" hidden="1" customWidth="1"/>
    <col min="21" max="21" width="105.88671875" style="3" customWidth="1"/>
  </cols>
  <sheetData>
    <row r="1" spans="1:21" s="3" customFormat="1" ht="42" customHeight="1" x14ac:dyDescent="0.3">
      <c r="A1" s="2" t="s">
        <v>0</v>
      </c>
      <c r="B1" s="6" t="s">
        <v>2574</v>
      </c>
      <c r="C1" s="7" t="s">
        <v>2573</v>
      </c>
      <c r="D1" s="7" t="s">
        <v>2575</v>
      </c>
      <c r="E1" s="7" t="s">
        <v>2576</v>
      </c>
      <c r="F1" s="7" t="s">
        <v>1</v>
      </c>
      <c r="G1" s="8" t="s">
        <v>12</v>
      </c>
      <c r="H1" s="8" t="s">
        <v>13</v>
      </c>
      <c r="I1" s="7" t="s">
        <v>2</v>
      </c>
      <c r="J1" s="7" t="s">
        <v>3</v>
      </c>
      <c r="K1" s="7" t="s">
        <v>4</v>
      </c>
      <c r="L1" s="7" t="s">
        <v>5</v>
      </c>
      <c r="M1" s="9" t="s">
        <v>6</v>
      </c>
      <c r="N1" s="10" t="s">
        <v>2570</v>
      </c>
      <c r="O1" s="7" t="s">
        <v>7</v>
      </c>
      <c r="P1" s="7"/>
      <c r="Q1" s="7" t="s">
        <v>8</v>
      </c>
      <c r="R1" s="7" t="s">
        <v>9</v>
      </c>
      <c r="S1" s="7" t="s">
        <v>10</v>
      </c>
      <c r="T1" s="7" t="s">
        <v>11</v>
      </c>
      <c r="U1" s="11" t="s">
        <v>14</v>
      </c>
    </row>
    <row r="2" spans="1:21" ht="82.8" x14ac:dyDescent="0.3">
      <c r="A2" s="1">
        <v>13</v>
      </c>
      <c r="B2" s="12">
        <v>1</v>
      </c>
      <c r="C2" s="13">
        <v>1</v>
      </c>
      <c r="D2" s="14">
        <v>99999.802661151873</v>
      </c>
      <c r="E2" s="14">
        <v>88285.978947627897</v>
      </c>
      <c r="F2" s="14">
        <v>21239.640503160001</v>
      </c>
      <c r="G2" s="15"/>
      <c r="H2" s="15"/>
      <c r="I2" s="16" t="s">
        <v>15</v>
      </c>
      <c r="J2" s="16" t="s">
        <v>16</v>
      </c>
      <c r="K2" s="16" t="s">
        <v>17</v>
      </c>
      <c r="L2" s="16" t="s">
        <v>18</v>
      </c>
      <c r="M2" s="17" t="s">
        <v>19</v>
      </c>
      <c r="N2" s="18" t="str">
        <f>PROPER(M2)</f>
        <v>Lvmh</v>
      </c>
      <c r="O2" s="16" t="s">
        <v>20</v>
      </c>
      <c r="P2" s="13" t="str">
        <f>CONCATENATE(N2," ",(O2))</f>
        <v>Lvmh Luxe</v>
      </c>
      <c r="Q2" s="19" t="s">
        <v>21</v>
      </c>
      <c r="R2" s="13">
        <v>75008</v>
      </c>
      <c r="S2" s="13">
        <v>75</v>
      </c>
      <c r="T2" s="15"/>
      <c r="U2" s="20" t="s">
        <v>2578</v>
      </c>
    </row>
    <row r="3" spans="1:21" ht="82.8" x14ac:dyDescent="0.3">
      <c r="A3" s="1">
        <v>302</v>
      </c>
      <c r="B3" s="12">
        <v>2</v>
      </c>
      <c r="C3" s="13">
        <v>4</v>
      </c>
      <c r="D3" s="14">
        <v>55500.114033504797</v>
      </c>
      <c r="E3" s="14">
        <v>42999.620833176799</v>
      </c>
      <c r="F3" s="14">
        <v>12199.8142182432</v>
      </c>
      <c r="G3" s="15"/>
      <c r="H3" s="15"/>
      <c r="I3" s="16" t="s">
        <v>22</v>
      </c>
      <c r="J3" s="16" t="s">
        <v>23</v>
      </c>
      <c r="K3" s="21"/>
      <c r="L3" s="16" t="s">
        <v>5</v>
      </c>
      <c r="M3" s="17" t="s">
        <v>24</v>
      </c>
      <c r="N3" s="18" t="str">
        <f t="shared" ref="N3:N66" si="0">PROPER(M3)</f>
        <v>Hermes International</v>
      </c>
      <c r="O3" s="16" t="s">
        <v>20</v>
      </c>
      <c r="P3" s="13" t="str">
        <f t="shared" ref="P3:P66" si="1">CONCATENATE(N3," ",(O3))</f>
        <v>Hermes International Luxe</v>
      </c>
      <c r="Q3" s="19" t="s">
        <v>20</v>
      </c>
      <c r="R3" s="13">
        <v>75008</v>
      </c>
      <c r="S3" s="13">
        <v>50</v>
      </c>
      <c r="T3" s="15"/>
      <c r="U3" s="20" t="s">
        <v>2579</v>
      </c>
    </row>
    <row r="4" spans="1:21" ht="82.8" x14ac:dyDescent="0.3">
      <c r="A4" s="1">
        <v>62</v>
      </c>
      <c r="B4" s="12">
        <v>3</v>
      </c>
      <c r="C4" s="13">
        <v>3</v>
      </c>
      <c r="D4" s="14">
        <v>51000.404729713948</v>
      </c>
      <c r="E4" s="14">
        <v>45799.723750181503</v>
      </c>
      <c r="F4" s="14">
        <v>17500.474719689999</v>
      </c>
      <c r="G4" s="15"/>
      <c r="H4" s="15"/>
      <c r="I4" s="16" t="s">
        <v>25</v>
      </c>
      <c r="J4" s="16" t="s">
        <v>26</v>
      </c>
      <c r="K4" s="16" t="s">
        <v>27</v>
      </c>
      <c r="L4" s="16" t="s">
        <v>28</v>
      </c>
      <c r="M4" s="17" t="s">
        <v>29</v>
      </c>
      <c r="N4" s="18" t="str">
        <f t="shared" si="0"/>
        <v>L’Oreal</v>
      </c>
      <c r="O4" s="16" t="s">
        <v>30</v>
      </c>
      <c r="P4" s="13" t="str">
        <f t="shared" si="1"/>
        <v>L’Oreal Chimie, Pharmacie</v>
      </c>
      <c r="Q4" s="19" t="s">
        <v>31</v>
      </c>
      <c r="R4" s="13">
        <v>92117</v>
      </c>
      <c r="S4" s="13">
        <v>25</v>
      </c>
      <c r="T4" s="19" t="s">
        <v>32</v>
      </c>
      <c r="U4" s="20" t="s">
        <v>33</v>
      </c>
    </row>
    <row r="5" spans="1:21" ht="96.6" x14ac:dyDescent="0.3">
      <c r="A5" s="1">
        <v>603</v>
      </c>
      <c r="B5" s="12">
        <v>4</v>
      </c>
      <c r="C5" s="13">
        <v>2</v>
      </c>
      <c r="D5" s="14">
        <v>48000</v>
      </c>
      <c r="E5" s="14">
        <v>50000</v>
      </c>
      <c r="F5" s="14">
        <v>4500</v>
      </c>
      <c r="G5" s="15"/>
      <c r="H5" s="15"/>
      <c r="I5" s="16" t="s">
        <v>34</v>
      </c>
      <c r="J5" s="16" t="s">
        <v>35</v>
      </c>
      <c r="K5" s="16" t="s">
        <v>36</v>
      </c>
      <c r="L5" s="16" t="s">
        <v>5</v>
      </c>
      <c r="M5" s="17" t="s">
        <v>37</v>
      </c>
      <c r="N5" s="18" t="str">
        <f t="shared" si="0"/>
        <v>Chanel</v>
      </c>
      <c r="O5" s="16" t="s">
        <v>20</v>
      </c>
      <c r="P5" s="13" t="str">
        <f t="shared" si="1"/>
        <v>Chanel Luxe</v>
      </c>
      <c r="Q5" s="19" t="s">
        <v>20</v>
      </c>
      <c r="R5" s="13">
        <v>92200</v>
      </c>
      <c r="S5" s="13">
        <v>25</v>
      </c>
      <c r="T5" s="15"/>
      <c r="U5" s="20" t="s">
        <v>2580</v>
      </c>
    </row>
    <row r="6" spans="1:21" ht="82.8" x14ac:dyDescent="0.3">
      <c r="A6" s="1">
        <v>480</v>
      </c>
      <c r="B6" s="12">
        <v>5</v>
      </c>
      <c r="C6" s="13">
        <v>6</v>
      </c>
      <c r="D6" s="14">
        <v>32000.01175156474</v>
      </c>
      <c r="E6" s="14">
        <v>28999.677875450001</v>
      </c>
      <c r="F6" s="14">
        <v>8100.2638326019996</v>
      </c>
      <c r="G6" s="15"/>
      <c r="H6" s="15"/>
      <c r="I6" s="16" t="s">
        <v>38</v>
      </c>
      <c r="J6" s="16" t="s">
        <v>39</v>
      </c>
      <c r="K6" s="16" t="s">
        <v>40</v>
      </c>
      <c r="L6" s="16" t="s">
        <v>5</v>
      </c>
      <c r="M6" s="17" t="s">
        <v>41</v>
      </c>
      <c r="N6" s="18" t="str">
        <f t="shared" si="0"/>
        <v>Kering</v>
      </c>
      <c r="O6" s="16" t="s">
        <v>42</v>
      </c>
      <c r="P6" s="13" t="str">
        <f t="shared" si="1"/>
        <v>Kering Luxe, vins</v>
      </c>
      <c r="Q6" s="19" t="s">
        <v>43</v>
      </c>
      <c r="R6" s="13">
        <v>75008</v>
      </c>
      <c r="S6" s="13">
        <v>75</v>
      </c>
      <c r="T6" s="15"/>
      <c r="U6" s="20" t="s">
        <v>44</v>
      </c>
    </row>
    <row r="7" spans="1:21" ht="82.8" x14ac:dyDescent="0.3">
      <c r="A7" s="1">
        <v>441</v>
      </c>
      <c r="B7" s="12">
        <v>6</v>
      </c>
      <c r="C7" s="13">
        <v>5</v>
      </c>
      <c r="D7" s="14">
        <v>26000</v>
      </c>
      <c r="E7" s="14">
        <v>32000</v>
      </c>
      <c r="F7" s="14">
        <v>21000</v>
      </c>
      <c r="G7" s="15"/>
      <c r="H7" s="15"/>
      <c r="I7" s="16" t="s">
        <v>45</v>
      </c>
      <c r="J7" s="16" t="s">
        <v>46</v>
      </c>
      <c r="K7" s="16" t="s">
        <v>47</v>
      </c>
      <c r="L7" s="16" t="s">
        <v>5</v>
      </c>
      <c r="M7" s="17" t="s">
        <v>48</v>
      </c>
      <c r="N7" s="18" t="str">
        <f t="shared" si="0"/>
        <v>Groupe Mulliez</v>
      </c>
      <c r="O7" s="16" t="s">
        <v>49</v>
      </c>
      <c r="P7" s="13" t="str">
        <f t="shared" si="1"/>
        <v>Groupe Mulliez Distribution</v>
      </c>
      <c r="Q7" s="19" t="s">
        <v>49</v>
      </c>
      <c r="R7" s="13">
        <v>59664</v>
      </c>
      <c r="S7" s="13">
        <v>100</v>
      </c>
      <c r="T7" s="15"/>
      <c r="U7" s="20" t="s">
        <v>50</v>
      </c>
    </row>
    <row r="8" spans="1:21" ht="82.8" x14ac:dyDescent="0.3">
      <c r="A8" s="1">
        <v>160</v>
      </c>
      <c r="B8" s="12">
        <v>7</v>
      </c>
      <c r="C8" s="13">
        <v>7</v>
      </c>
      <c r="D8" s="14">
        <v>23500</v>
      </c>
      <c r="E8" s="14">
        <v>23000</v>
      </c>
      <c r="F8" s="14">
        <v>7500</v>
      </c>
      <c r="G8" s="15"/>
      <c r="H8" s="15"/>
      <c r="I8" s="16" t="s">
        <v>51</v>
      </c>
      <c r="J8" s="16" t="s">
        <v>52</v>
      </c>
      <c r="K8" s="21"/>
      <c r="L8" s="16" t="s">
        <v>53</v>
      </c>
      <c r="M8" s="17" t="s">
        <v>54</v>
      </c>
      <c r="N8" s="18" t="str">
        <f t="shared" si="0"/>
        <v>Groupe Industriel Marcel Dassault</v>
      </c>
      <c r="O8" s="16" t="s">
        <v>55</v>
      </c>
      <c r="P8" s="13" t="str">
        <f t="shared" si="1"/>
        <v>Groupe Industriel Marcel Dassault Holding</v>
      </c>
      <c r="Q8" s="19" t="s">
        <v>56</v>
      </c>
      <c r="R8" s="13">
        <v>75008</v>
      </c>
      <c r="S8" s="13">
        <v>50</v>
      </c>
      <c r="T8" s="19" t="s">
        <v>32</v>
      </c>
      <c r="U8" s="20" t="s">
        <v>2581</v>
      </c>
    </row>
    <row r="9" spans="1:21" ht="69" x14ac:dyDescent="0.3">
      <c r="A9" s="1">
        <v>1739</v>
      </c>
      <c r="B9" s="12">
        <v>8</v>
      </c>
      <c r="C9" s="13">
        <v>8</v>
      </c>
      <c r="D9" s="14">
        <v>13500</v>
      </c>
      <c r="E9" s="14">
        <v>14000</v>
      </c>
      <c r="F9" s="14">
        <v>4500</v>
      </c>
      <c r="G9" s="15"/>
      <c r="H9" s="15"/>
      <c r="I9" s="16" t="s">
        <v>57</v>
      </c>
      <c r="J9" s="16" t="s">
        <v>58</v>
      </c>
      <c r="K9" s="16" t="s">
        <v>59</v>
      </c>
      <c r="L9" s="16" t="s">
        <v>5</v>
      </c>
      <c r="M9" s="17" t="s">
        <v>60</v>
      </c>
      <c r="N9" s="18" t="str">
        <f t="shared" si="0"/>
        <v>Castel Freres</v>
      </c>
      <c r="O9" s="16" t="s">
        <v>61</v>
      </c>
      <c r="P9" s="13" t="str">
        <f t="shared" si="1"/>
        <v>Castel Freres Vins, Champagne</v>
      </c>
      <c r="Q9" s="19" t="s">
        <v>62</v>
      </c>
      <c r="R9" s="13">
        <v>33290</v>
      </c>
      <c r="S9" s="13">
        <v>100</v>
      </c>
      <c r="T9" s="15"/>
      <c r="U9" s="20" t="s">
        <v>2628</v>
      </c>
    </row>
    <row r="10" spans="1:21" ht="69" x14ac:dyDescent="0.3">
      <c r="A10" s="1">
        <v>1985</v>
      </c>
      <c r="B10" s="12">
        <v>9</v>
      </c>
      <c r="C10" s="13">
        <v>10</v>
      </c>
      <c r="D10" s="14">
        <v>12499.7294373205</v>
      </c>
      <c r="E10" s="14">
        <v>8999.7895430131248</v>
      </c>
      <c r="F10" s="14">
        <v>650</v>
      </c>
      <c r="G10" s="15"/>
      <c r="H10" s="15"/>
      <c r="I10" s="16" t="s">
        <v>63</v>
      </c>
      <c r="J10" s="16" t="s">
        <v>64</v>
      </c>
      <c r="K10" s="16" t="s">
        <v>65</v>
      </c>
      <c r="L10" s="21"/>
      <c r="M10" s="17" t="s">
        <v>66</v>
      </c>
      <c r="N10" s="18" t="str">
        <f t="shared" si="0"/>
        <v>Altice Group</v>
      </c>
      <c r="O10" s="16" t="s">
        <v>67</v>
      </c>
      <c r="P10" s="13" t="str">
        <f t="shared" si="1"/>
        <v>Altice Group Télécoms, Média</v>
      </c>
      <c r="Q10" s="19" t="s">
        <v>67</v>
      </c>
      <c r="R10" s="13">
        <v>1097</v>
      </c>
      <c r="S10" s="13">
        <v>100</v>
      </c>
      <c r="T10" s="15"/>
      <c r="U10" s="20" t="s">
        <v>68</v>
      </c>
    </row>
    <row r="11" spans="1:21" ht="69" x14ac:dyDescent="0.3">
      <c r="A11" s="1">
        <v>2493</v>
      </c>
      <c r="B11" s="12">
        <v>10</v>
      </c>
      <c r="C11" s="13">
        <v>12</v>
      </c>
      <c r="D11" s="14">
        <v>10000.242081802025</v>
      </c>
      <c r="E11" s="14">
        <v>7299.5306672919996</v>
      </c>
      <c r="F11" s="14">
        <v>0</v>
      </c>
      <c r="G11" s="15"/>
      <c r="H11" s="15"/>
      <c r="I11" s="16" t="s">
        <v>69</v>
      </c>
      <c r="J11" s="16" t="s">
        <v>70</v>
      </c>
      <c r="K11" s="16" t="s">
        <v>59</v>
      </c>
      <c r="L11" s="21"/>
      <c r="M11" s="17" t="s">
        <v>71</v>
      </c>
      <c r="N11" s="18" t="str">
        <f t="shared" si="0"/>
        <v>Ebay/Paypal</v>
      </c>
      <c r="O11" s="16" t="s">
        <v>72</v>
      </c>
      <c r="P11" s="13" t="str">
        <f t="shared" si="1"/>
        <v>Ebay/Paypal Numérique</v>
      </c>
      <c r="Q11" s="19" t="s">
        <v>73</v>
      </c>
      <c r="R11" s="13">
        <v>94063</v>
      </c>
      <c r="S11" s="13">
        <v>100</v>
      </c>
      <c r="T11" s="15"/>
      <c r="U11" s="20" t="s">
        <v>74</v>
      </c>
    </row>
    <row r="12" spans="1:21" ht="27.6" x14ac:dyDescent="0.3">
      <c r="A12" s="1">
        <v>60</v>
      </c>
      <c r="B12" s="12">
        <v>11</v>
      </c>
      <c r="C12" s="13">
        <v>9</v>
      </c>
      <c r="D12" s="14">
        <v>9900</v>
      </c>
      <c r="E12" s="14">
        <v>12000</v>
      </c>
      <c r="F12" s="14">
        <v>3100</v>
      </c>
      <c r="G12" s="15"/>
      <c r="H12" s="15"/>
      <c r="I12" s="16" t="s">
        <v>75</v>
      </c>
      <c r="J12" s="16" t="s">
        <v>76</v>
      </c>
      <c r="K12" s="16" t="s">
        <v>77</v>
      </c>
      <c r="L12" s="16" t="s">
        <v>5</v>
      </c>
      <c r="M12" s="17" t="s">
        <v>78</v>
      </c>
      <c r="N12" s="18" t="str">
        <f t="shared" si="0"/>
        <v>Lactalis</v>
      </c>
      <c r="O12" s="16" t="s">
        <v>79</v>
      </c>
      <c r="P12" s="13" t="str">
        <f t="shared" si="1"/>
        <v>Lactalis AgroAlimentaire</v>
      </c>
      <c r="Q12" s="19" t="s">
        <v>79</v>
      </c>
      <c r="R12" s="13">
        <v>53089</v>
      </c>
      <c r="S12" s="13">
        <v>75</v>
      </c>
      <c r="T12" s="15"/>
      <c r="U12" s="20" t="s">
        <v>2571</v>
      </c>
    </row>
    <row r="13" spans="1:21" ht="27.6" x14ac:dyDescent="0.3">
      <c r="A13" s="1">
        <v>1337</v>
      </c>
      <c r="B13" s="12">
        <v>12</v>
      </c>
      <c r="C13" s="13">
        <v>16</v>
      </c>
      <c r="D13" s="14">
        <v>8999.7502922299991</v>
      </c>
      <c r="E13" s="14">
        <v>5900.1187428547246</v>
      </c>
      <c r="F13" s="14">
        <v>3150.4728233403598</v>
      </c>
      <c r="G13" s="15"/>
      <c r="H13" s="15"/>
      <c r="I13" s="16" t="s">
        <v>80</v>
      </c>
      <c r="J13" s="16" t="s">
        <v>81</v>
      </c>
      <c r="K13" s="16" t="s">
        <v>82</v>
      </c>
      <c r="L13" s="16" t="s">
        <v>5</v>
      </c>
      <c r="M13" s="17" t="s">
        <v>83</v>
      </c>
      <c r="N13" s="18" t="str">
        <f t="shared" si="0"/>
        <v>Iliad</v>
      </c>
      <c r="O13" s="16" t="s">
        <v>67</v>
      </c>
      <c r="P13" s="13" t="str">
        <f t="shared" si="1"/>
        <v>Iliad Télécoms, Média</v>
      </c>
      <c r="Q13" s="19" t="s">
        <v>84</v>
      </c>
      <c r="R13" s="13">
        <v>75008</v>
      </c>
      <c r="S13" s="13">
        <v>100</v>
      </c>
      <c r="T13" s="15"/>
      <c r="U13" s="20" t="s">
        <v>2582</v>
      </c>
    </row>
    <row r="14" spans="1:21" ht="27.6" x14ac:dyDescent="0.3">
      <c r="A14" s="1">
        <v>415</v>
      </c>
      <c r="B14" s="12">
        <v>13</v>
      </c>
      <c r="C14" s="13">
        <v>20</v>
      </c>
      <c r="D14" s="14">
        <v>7999.7962436819998</v>
      </c>
      <c r="E14" s="14">
        <v>5200.434921133</v>
      </c>
      <c r="F14" s="14">
        <v>2439.5140807093999</v>
      </c>
      <c r="G14" s="15"/>
      <c r="H14" s="15"/>
      <c r="I14" s="16" t="s">
        <v>85</v>
      </c>
      <c r="J14" s="16" t="s">
        <v>86</v>
      </c>
      <c r="K14" s="16" t="s">
        <v>36</v>
      </c>
      <c r="L14" s="16" t="s">
        <v>5</v>
      </c>
      <c r="M14" s="17" t="s">
        <v>87</v>
      </c>
      <c r="N14" s="18" t="str">
        <f t="shared" si="0"/>
        <v xml:space="preserve">Biomerieux </v>
      </c>
      <c r="O14" s="16" t="s">
        <v>30</v>
      </c>
      <c r="P14" s="13" t="str">
        <f t="shared" si="1"/>
        <v>Biomerieux  Chimie, Pharmacie</v>
      </c>
      <c r="Q14" s="19" t="s">
        <v>88</v>
      </c>
      <c r="R14" s="13">
        <v>69280</v>
      </c>
      <c r="S14" s="13">
        <v>100</v>
      </c>
      <c r="T14" s="15"/>
      <c r="U14" s="20" t="s">
        <v>89</v>
      </c>
    </row>
    <row r="15" spans="1:21" ht="27.6" x14ac:dyDescent="0.3">
      <c r="A15" s="1">
        <v>512</v>
      </c>
      <c r="B15" s="12">
        <v>14</v>
      </c>
      <c r="C15" s="13">
        <v>14</v>
      </c>
      <c r="D15" s="14">
        <v>6000.1826044466397</v>
      </c>
      <c r="E15" s="14">
        <v>6499.6683158820797</v>
      </c>
      <c r="F15" s="14">
        <v>2599.6932196208099</v>
      </c>
      <c r="G15" s="15"/>
      <c r="H15" s="15"/>
      <c r="I15" s="16" t="s">
        <v>90</v>
      </c>
      <c r="J15" s="16" t="s">
        <v>91</v>
      </c>
      <c r="K15" s="16" t="s">
        <v>92</v>
      </c>
      <c r="L15" s="16" t="s">
        <v>5</v>
      </c>
      <c r="M15" s="17" t="s">
        <v>93</v>
      </c>
      <c r="N15" s="18" t="str">
        <f t="shared" si="0"/>
        <v>Pernod Ricard</v>
      </c>
      <c r="O15" s="16" t="s">
        <v>94</v>
      </c>
      <c r="P15" s="13" t="str">
        <f t="shared" si="1"/>
        <v>Pernod Ricard Agroalimentaire, Vins</v>
      </c>
      <c r="Q15" s="19" t="s">
        <v>95</v>
      </c>
      <c r="R15" s="13">
        <v>75783</v>
      </c>
      <c r="S15" s="13">
        <v>50</v>
      </c>
      <c r="T15" s="15"/>
      <c r="U15" s="20" t="s">
        <v>96</v>
      </c>
    </row>
    <row r="16" spans="1:21" ht="27.6" x14ac:dyDescent="0.3">
      <c r="A16" s="1">
        <v>1916</v>
      </c>
      <c r="B16" s="12">
        <v>15</v>
      </c>
      <c r="C16" s="13">
        <v>11</v>
      </c>
      <c r="D16" s="14">
        <v>6000</v>
      </c>
      <c r="E16" s="14">
        <v>8500</v>
      </c>
      <c r="F16" s="14">
        <v>1200</v>
      </c>
      <c r="G16" s="15"/>
      <c r="H16" s="15"/>
      <c r="I16" s="16" t="s">
        <v>97</v>
      </c>
      <c r="J16" s="16" t="s">
        <v>98</v>
      </c>
      <c r="K16" s="16" t="s">
        <v>40</v>
      </c>
      <c r="L16" s="16" t="s">
        <v>5</v>
      </c>
      <c r="M16" s="17" t="s">
        <v>99</v>
      </c>
      <c r="N16" s="18" t="str">
        <f t="shared" si="0"/>
        <v>Perenco</v>
      </c>
      <c r="O16" s="16" t="s">
        <v>100</v>
      </c>
      <c r="P16" s="13" t="str">
        <f t="shared" si="1"/>
        <v>Perenco Energie, Vins</v>
      </c>
      <c r="Q16" s="19" t="s">
        <v>100</v>
      </c>
      <c r="R16" s="13">
        <v>33</v>
      </c>
      <c r="S16" s="13">
        <v>50</v>
      </c>
      <c r="T16" s="15"/>
      <c r="U16" s="20" t="s">
        <v>2572</v>
      </c>
    </row>
    <row r="17" spans="1:21" ht="27.6" x14ac:dyDescent="0.3">
      <c r="A17" s="1">
        <v>151</v>
      </c>
      <c r="B17" s="12">
        <v>16</v>
      </c>
      <c r="C17" s="13">
        <v>17</v>
      </c>
      <c r="D17" s="14">
        <v>5800</v>
      </c>
      <c r="E17" s="14">
        <v>5800</v>
      </c>
      <c r="F17" s="14">
        <v>2350</v>
      </c>
      <c r="G17" s="15"/>
      <c r="H17" s="15"/>
      <c r="I17" s="16" t="s">
        <v>101</v>
      </c>
      <c r="J17" s="16" t="s">
        <v>102</v>
      </c>
      <c r="K17" s="21"/>
      <c r="L17" s="16" t="s">
        <v>5</v>
      </c>
      <c r="M17" s="17" t="s">
        <v>103</v>
      </c>
      <c r="N17" s="18" t="str">
        <f t="shared" si="0"/>
        <v>Clarins</v>
      </c>
      <c r="O17" s="16" t="s">
        <v>31</v>
      </c>
      <c r="P17" s="13" t="str">
        <f t="shared" si="1"/>
        <v>Clarins Cosmétiques</v>
      </c>
      <c r="Q17" s="19" t="s">
        <v>104</v>
      </c>
      <c r="R17" s="13">
        <v>92203</v>
      </c>
      <c r="S17" s="13">
        <v>75</v>
      </c>
      <c r="T17" s="15"/>
      <c r="U17" s="20" t="s">
        <v>105</v>
      </c>
    </row>
    <row r="18" spans="1:21" ht="27.6" x14ac:dyDescent="0.3">
      <c r="A18" s="1">
        <v>85</v>
      </c>
      <c r="B18" s="12">
        <v>17</v>
      </c>
      <c r="C18" s="13">
        <v>12</v>
      </c>
      <c r="D18" s="14">
        <v>5699.846180157866</v>
      </c>
      <c r="E18" s="14">
        <v>7299.8029892659197</v>
      </c>
      <c r="F18" s="14">
        <v>3799.7746471249998</v>
      </c>
      <c r="G18" s="15"/>
      <c r="H18" s="15"/>
      <c r="I18" s="16" t="s">
        <v>106</v>
      </c>
      <c r="J18" s="16" t="s">
        <v>107</v>
      </c>
      <c r="K18" s="16" t="s">
        <v>108</v>
      </c>
      <c r="L18" s="21"/>
      <c r="M18" s="17" t="s">
        <v>109</v>
      </c>
      <c r="N18" s="18" t="str">
        <f t="shared" si="0"/>
        <v>Bollore</v>
      </c>
      <c r="O18" s="16" t="s">
        <v>110</v>
      </c>
      <c r="P18" s="13" t="str">
        <f t="shared" si="1"/>
        <v>Bollore Holding, Média</v>
      </c>
      <c r="Q18" s="19" t="s">
        <v>111</v>
      </c>
      <c r="R18" s="13">
        <v>92811</v>
      </c>
      <c r="S18" s="13">
        <v>100</v>
      </c>
      <c r="T18" s="15"/>
      <c r="U18" s="20" t="s">
        <v>112</v>
      </c>
    </row>
    <row r="19" spans="1:21" ht="35.4" customHeight="1" x14ac:dyDescent="0.3">
      <c r="A19" s="1">
        <v>389</v>
      </c>
      <c r="B19" s="12">
        <v>18</v>
      </c>
      <c r="C19" s="13">
        <v>20</v>
      </c>
      <c r="D19" s="14">
        <v>4800</v>
      </c>
      <c r="E19" s="14">
        <v>5200</v>
      </c>
      <c r="F19" s="14">
        <v>6600</v>
      </c>
      <c r="G19" s="15"/>
      <c r="H19" s="19" t="s">
        <v>32</v>
      </c>
      <c r="I19" s="16" t="s">
        <v>113</v>
      </c>
      <c r="J19" s="16" t="s">
        <v>114</v>
      </c>
      <c r="K19" s="16" t="s">
        <v>115</v>
      </c>
      <c r="L19" s="16" t="s">
        <v>18</v>
      </c>
      <c r="M19" s="17" t="s">
        <v>116</v>
      </c>
      <c r="N19" s="18" t="str">
        <f t="shared" si="0"/>
        <v>Louis-Dreyfus Company</v>
      </c>
      <c r="O19" s="16" t="s">
        <v>55</v>
      </c>
      <c r="P19" s="13" t="str">
        <f t="shared" si="1"/>
        <v>Louis-Dreyfus Company Holding</v>
      </c>
      <c r="Q19" s="19" t="s">
        <v>117</v>
      </c>
      <c r="R19" s="13">
        <v>75116</v>
      </c>
      <c r="S19" s="13">
        <v>25</v>
      </c>
      <c r="T19" s="19" t="s">
        <v>32</v>
      </c>
      <c r="U19" s="20" t="s">
        <v>118</v>
      </c>
    </row>
    <row r="20" spans="1:21" ht="32.1" customHeight="1" x14ac:dyDescent="0.3">
      <c r="A20" s="1">
        <v>2232</v>
      </c>
      <c r="B20" s="12">
        <v>19</v>
      </c>
      <c r="C20" s="13">
        <v>29</v>
      </c>
      <c r="D20" s="14">
        <v>4799.9229594352</v>
      </c>
      <c r="E20" s="14">
        <v>3699.5322463632001</v>
      </c>
      <c r="F20" s="14">
        <v>1165.4863084799999</v>
      </c>
      <c r="G20" s="15"/>
      <c r="H20" s="15"/>
      <c r="I20" s="16" t="s">
        <v>119</v>
      </c>
      <c r="J20" s="16" t="s">
        <v>120</v>
      </c>
      <c r="K20" s="16" t="s">
        <v>121</v>
      </c>
      <c r="L20" s="21"/>
      <c r="M20" s="17" t="s">
        <v>24</v>
      </c>
      <c r="N20" s="18" t="str">
        <f t="shared" si="0"/>
        <v>Hermes International</v>
      </c>
      <c r="O20" s="16" t="s">
        <v>20</v>
      </c>
      <c r="P20" s="13" t="str">
        <f t="shared" si="1"/>
        <v>Hermes International Luxe</v>
      </c>
      <c r="Q20" s="19" t="s">
        <v>20</v>
      </c>
      <c r="R20" s="13">
        <v>75008</v>
      </c>
      <c r="S20" s="13">
        <v>25</v>
      </c>
      <c r="T20" s="15"/>
      <c r="U20" s="20" t="s">
        <v>122</v>
      </c>
    </row>
    <row r="21" spans="1:21" ht="27.6" x14ac:dyDescent="0.3">
      <c r="A21" s="1">
        <v>50</v>
      </c>
      <c r="B21" s="12">
        <v>20</v>
      </c>
      <c r="C21" s="13">
        <v>14</v>
      </c>
      <c r="D21" s="14">
        <v>4499.6014979137999</v>
      </c>
      <c r="E21" s="14">
        <v>6499.7226768873998</v>
      </c>
      <c r="F21" s="14">
        <v>2159.9745273359999</v>
      </c>
      <c r="G21" s="15"/>
      <c r="H21" s="15"/>
      <c r="I21" s="16" t="s">
        <v>123</v>
      </c>
      <c r="J21" s="16" t="s">
        <v>124</v>
      </c>
      <c r="K21" s="16" t="s">
        <v>59</v>
      </c>
      <c r="L21" s="16" t="s">
        <v>125</v>
      </c>
      <c r="M21" s="17" t="s">
        <v>126</v>
      </c>
      <c r="N21" s="18" t="str">
        <f t="shared" si="0"/>
        <v>Sodexo</v>
      </c>
      <c r="O21" s="16" t="s">
        <v>127</v>
      </c>
      <c r="P21" s="13" t="str">
        <f t="shared" si="1"/>
        <v>Sodexo Services, restauration</v>
      </c>
      <c r="Q21" s="19" t="s">
        <v>128</v>
      </c>
      <c r="R21" s="13">
        <v>92866</v>
      </c>
      <c r="S21" s="13">
        <v>100</v>
      </c>
      <c r="T21" s="15"/>
      <c r="U21" s="20" t="s">
        <v>129</v>
      </c>
    </row>
    <row r="22" spans="1:21" ht="41.4" x14ac:dyDescent="0.3">
      <c r="A22" s="1">
        <v>147</v>
      </c>
      <c r="B22" s="12">
        <v>21</v>
      </c>
      <c r="C22" s="13">
        <v>23</v>
      </c>
      <c r="D22" s="14">
        <v>4300</v>
      </c>
      <c r="E22" s="14">
        <v>4800</v>
      </c>
      <c r="F22" s="14">
        <v>2300</v>
      </c>
      <c r="G22" s="15"/>
      <c r="H22" s="15"/>
      <c r="I22" s="16" t="s">
        <v>130</v>
      </c>
      <c r="J22" s="16" t="s">
        <v>131</v>
      </c>
      <c r="K22" s="16" t="s">
        <v>132</v>
      </c>
      <c r="L22" s="16" t="s">
        <v>133</v>
      </c>
      <c r="M22" s="17" t="s">
        <v>134</v>
      </c>
      <c r="N22" s="18" t="str">
        <f t="shared" si="0"/>
        <v>Sonepar</v>
      </c>
      <c r="O22" s="16" t="s">
        <v>49</v>
      </c>
      <c r="P22" s="13" t="str">
        <f t="shared" si="1"/>
        <v>Sonepar Distribution</v>
      </c>
      <c r="Q22" s="19" t="s">
        <v>135</v>
      </c>
      <c r="R22" s="13">
        <v>75008</v>
      </c>
      <c r="S22" s="13">
        <v>75</v>
      </c>
      <c r="T22" s="15"/>
      <c r="U22" s="20" t="s">
        <v>136</v>
      </c>
    </row>
    <row r="23" spans="1:21" ht="55.2" x14ac:dyDescent="0.3">
      <c r="A23" s="1">
        <v>527</v>
      </c>
      <c r="B23" s="12">
        <v>22</v>
      </c>
      <c r="C23" s="13">
        <v>22</v>
      </c>
      <c r="D23" s="14">
        <v>4300</v>
      </c>
      <c r="E23" s="14">
        <v>5000</v>
      </c>
      <c r="F23" s="14">
        <v>3000</v>
      </c>
      <c r="G23" s="15"/>
      <c r="H23" s="15"/>
      <c r="I23" s="16" t="s">
        <v>137</v>
      </c>
      <c r="J23" s="16" t="s">
        <v>138</v>
      </c>
      <c r="K23" s="16" t="s">
        <v>139</v>
      </c>
      <c r="L23" s="16" t="s">
        <v>5</v>
      </c>
      <c r="M23" s="17" t="s">
        <v>140</v>
      </c>
      <c r="N23" s="18" t="str">
        <f t="shared" si="0"/>
        <v>Groupe E. De Rothschild</v>
      </c>
      <c r="O23" s="16" t="s">
        <v>141</v>
      </c>
      <c r="P23" s="13" t="str">
        <f t="shared" si="1"/>
        <v>Groupe E. De Rothschild Services Financiers, Vins</v>
      </c>
      <c r="Q23" s="19" t="s">
        <v>141</v>
      </c>
      <c r="R23" s="13">
        <v>75008</v>
      </c>
      <c r="S23" s="13">
        <v>50</v>
      </c>
      <c r="T23" s="19" t="s">
        <v>32</v>
      </c>
      <c r="U23" s="20" t="s">
        <v>142</v>
      </c>
    </row>
    <row r="24" spans="1:21" ht="27.6" x14ac:dyDescent="0.3">
      <c r="A24" s="1">
        <v>333</v>
      </c>
      <c r="B24" s="12">
        <v>23</v>
      </c>
      <c r="C24" s="13">
        <v>25</v>
      </c>
      <c r="D24" s="14">
        <v>4100</v>
      </c>
      <c r="E24" s="14">
        <v>4300</v>
      </c>
      <c r="F24" s="14">
        <v>665.08503599999995</v>
      </c>
      <c r="G24" s="15"/>
      <c r="H24" s="15"/>
      <c r="I24" s="16" t="s">
        <v>143</v>
      </c>
      <c r="J24" s="16" t="s">
        <v>144</v>
      </c>
      <c r="K24" s="16" t="s">
        <v>145</v>
      </c>
      <c r="L24" s="21"/>
      <c r="M24" s="17" t="s">
        <v>146</v>
      </c>
      <c r="N24" s="18" t="str">
        <f t="shared" si="0"/>
        <v>Fimalac</v>
      </c>
      <c r="O24" s="16" t="s">
        <v>55</v>
      </c>
      <c r="P24" s="13" t="str">
        <f t="shared" si="1"/>
        <v>Fimalac Holding</v>
      </c>
      <c r="Q24" s="19" t="s">
        <v>147</v>
      </c>
      <c r="R24" s="13">
        <v>75007</v>
      </c>
      <c r="S24" s="13">
        <v>100</v>
      </c>
      <c r="T24" s="19" t="s">
        <v>32</v>
      </c>
      <c r="U24" s="20" t="s">
        <v>2583</v>
      </c>
    </row>
    <row r="25" spans="1:21" ht="27.6" x14ac:dyDescent="0.3">
      <c r="A25" s="1">
        <v>3092</v>
      </c>
      <c r="B25" s="12">
        <v>24</v>
      </c>
      <c r="C25" s="15"/>
      <c r="D25" s="14">
        <v>4000</v>
      </c>
      <c r="E25" s="14">
        <v>2037.9839999999999</v>
      </c>
      <c r="F25" s="14">
        <v>0</v>
      </c>
      <c r="G25" s="15"/>
      <c r="H25" s="15"/>
      <c r="I25" s="16" t="s">
        <v>148</v>
      </c>
      <c r="J25" s="16" t="s">
        <v>149</v>
      </c>
      <c r="K25" s="16" t="s">
        <v>150</v>
      </c>
      <c r="L25" s="21"/>
      <c r="M25" s="17" t="s">
        <v>151</v>
      </c>
      <c r="N25" s="18" t="str">
        <f t="shared" si="0"/>
        <v>Datadog</v>
      </c>
      <c r="O25" s="16" t="s">
        <v>72</v>
      </c>
      <c r="P25" s="13" t="str">
        <f t="shared" si="1"/>
        <v>Datadog Numérique</v>
      </c>
      <c r="Q25" s="19" t="s">
        <v>73</v>
      </c>
      <c r="R25" s="13">
        <v>10018</v>
      </c>
      <c r="S25" s="13">
        <v>100</v>
      </c>
      <c r="T25" s="15"/>
      <c r="U25" s="20" t="s">
        <v>152</v>
      </c>
    </row>
    <row r="26" spans="1:21" ht="27.6" x14ac:dyDescent="0.3">
      <c r="A26" s="1">
        <v>539</v>
      </c>
      <c r="B26" s="12">
        <v>25</v>
      </c>
      <c r="C26" s="13">
        <v>18</v>
      </c>
      <c r="D26" s="14">
        <v>4000</v>
      </c>
      <c r="E26" s="14">
        <v>5500</v>
      </c>
      <c r="F26" s="14">
        <v>2000</v>
      </c>
      <c r="G26" s="15"/>
      <c r="H26" s="15"/>
      <c r="I26" s="16" t="s">
        <v>153</v>
      </c>
      <c r="J26" s="16" t="s">
        <v>154</v>
      </c>
      <c r="K26" s="16" t="s">
        <v>155</v>
      </c>
      <c r="L26" s="16" t="s">
        <v>28</v>
      </c>
      <c r="M26" s="17" t="s">
        <v>156</v>
      </c>
      <c r="N26" s="18" t="str">
        <f t="shared" si="0"/>
        <v>Cma-Cgm</v>
      </c>
      <c r="O26" s="16" t="s">
        <v>157</v>
      </c>
      <c r="P26" s="13" t="str">
        <f t="shared" si="1"/>
        <v>Cma-Cgm Transports</v>
      </c>
      <c r="Q26" s="19" t="s">
        <v>157</v>
      </c>
      <c r="R26" s="13">
        <v>13002</v>
      </c>
      <c r="S26" s="13">
        <v>25</v>
      </c>
      <c r="T26" s="15"/>
      <c r="U26" s="20" t="s">
        <v>158</v>
      </c>
    </row>
    <row r="27" spans="1:21" ht="33.9" customHeight="1" x14ac:dyDescent="0.3">
      <c r="A27" s="1">
        <v>167</v>
      </c>
      <c r="B27" s="12">
        <v>26</v>
      </c>
      <c r="C27" s="13">
        <v>24</v>
      </c>
      <c r="D27" s="14">
        <v>3900.2064185273598</v>
      </c>
      <c r="E27" s="14">
        <v>4400.3865646193999</v>
      </c>
      <c r="F27" s="14">
        <v>3409.7413494798998</v>
      </c>
      <c r="G27" s="15"/>
      <c r="H27" s="15"/>
      <c r="I27" s="16" t="s">
        <v>159</v>
      </c>
      <c r="J27" s="16" t="s">
        <v>160</v>
      </c>
      <c r="K27" s="21"/>
      <c r="L27" s="16" t="s">
        <v>5</v>
      </c>
      <c r="M27" s="17" t="s">
        <v>161</v>
      </c>
      <c r="N27" s="18" t="str">
        <f t="shared" si="0"/>
        <v>Jcdecaux Communication</v>
      </c>
      <c r="O27" s="16" t="s">
        <v>162</v>
      </c>
      <c r="P27" s="13" t="str">
        <f t="shared" si="1"/>
        <v>Jcdecaux Communication Publicité</v>
      </c>
      <c r="Q27" s="19" t="s">
        <v>163</v>
      </c>
      <c r="R27" s="13">
        <v>92200</v>
      </c>
      <c r="S27" s="13">
        <v>50</v>
      </c>
      <c r="T27" s="15"/>
      <c r="U27" s="20" t="s">
        <v>164</v>
      </c>
    </row>
    <row r="28" spans="1:21" ht="32.1" customHeight="1" x14ac:dyDescent="0.3">
      <c r="A28" s="1">
        <v>652</v>
      </c>
      <c r="B28" s="12">
        <v>27</v>
      </c>
      <c r="C28" s="13">
        <v>39</v>
      </c>
      <c r="D28" s="14">
        <v>3800.0831424819999</v>
      </c>
      <c r="E28" s="14">
        <v>2299.8424192911998</v>
      </c>
      <c r="F28" s="14">
        <v>428.50236823479003</v>
      </c>
      <c r="G28" s="15"/>
      <c r="H28" s="15"/>
      <c r="I28" s="16" t="s">
        <v>165</v>
      </c>
      <c r="J28" s="16" t="s">
        <v>166</v>
      </c>
      <c r="K28" s="16" t="s">
        <v>167</v>
      </c>
      <c r="L28" s="21"/>
      <c r="M28" s="17" t="s">
        <v>168</v>
      </c>
      <c r="N28" s="18" t="str">
        <f t="shared" si="0"/>
        <v>Eurofins Scientific</v>
      </c>
      <c r="O28" s="16" t="s">
        <v>169</v>
      </c>
      <c r="P28" s="13" t="str">
        <f t="shared" si="1"/>
        <v>Eurofins Scientific Santé</v>
      </c>
      <c r="Q28" s="19" t="s">
        <v>169</v>
      </c>
      <c r="R28" s="13">
        <v>2530</v>
      </c>
      <c r="S28" s="13">
        <v>100</v>
      </c>
      <c r="T28" s="15"/>
      <c r="U28" s="20" t="s">
        <v>170</v>
      </c>
    </row>
    <row r="29" spans="1:21" ht="27.6" x14ac:dyDescent="0.3">
      <c r="A29" s="1">
        <v>372</v>
      </c>
      <c r="B29" s="12">
        <v>28</v>
      </c>
      <c r="C29" s="13">
        <v>30</v>
      </c>
      <c r="D29" s="14">
        <v>3700</v>
      </c>
      <c r="E29" s="14">
        <v>3500</v>
      </c>
      <c r="F29" s="14">
        <v>700</v>
      </c>
      <c r="G29" s="19" t="s">
        <v>32</v>
      </c>
      <c r="H29" s="15"/>
      <c r="I29" s="16" t="s">
        <v>171</v>
      </c>
      <c r="J29" s="16" t="s">
        <v>172</v>
      </c>
      <c r="K29" s="21"/>
      <c r="L29" s="16" t="s">
        <v>5</v>
      </c>
      <c r="M29" s="17" t="s">
        <v>173</v>
      </c>
      <c r="N29" s="18" t="str">
        <f t="shared" si="0"/>
        <v>Lesaffre</v>
      </c>
      <c r="O29" s="16" t="s">
        <v>174</v>
      </c>
      <c r="P29" s="13" t="str">
        <f t="shared" si="1"/>
        <v>Lesaffre Agroalimentaire</v>
      </c>
      <c r="Q29" s="19" t="s">
        <v>174</v>
      </c>
      <c r="R29" s="13">
        <v>59703</v>
      </c>
      <c r="S29" s="13">
        <v>50</v>
      </c>
      <c r="T29" s="19" t="s">
        <v>32</v>
      </c>
      <c r="U29" s="20" t="s">
        <v>175</v>
      </c>
    </row>
    <row r="30" spans="1:21" ht="41.4" x14ac:dyDescent="0.3">
      <c r="A30" s="1">
        <v>770</v>
      </c>
      <c r="B30" s="12">
        <v>29</v>
      </c>
      <c r="C30" s="13">
        <v>28</v>
      </c>
      <c r="D30" s="14">
        <v>3699.7707453025</v>
      </c>
      <c r="E30" s="14">
        <v>3899.6158386114998</v>
      </c>
      <c r="F30" s="14">
        <v>1434.7940673999999</v>
      </c>
      <c r="G30" s="15"/>
      <c r="H30" s="15"/>
      <c r="I30" s="16" t="s">
        <v>176</v>
      </c>
      <c r="J30" s="16" t="s">
        <v>177</v>
      </c>
      <c r="K30" s="16" t="s">
        <v>167</v>
      </c>
      <c r="L30" s="16" t="s">
        <v>178</v>
      </c>
      <c r="M30" s="17" t="s">
        <v>19</v>
      </c>
      <c r="N30" s="18" t="str">
        <f t="shared" si="0"/>
        <v>Lvmh</v>
      </c>
      <c r="O30" s="16" t="s">
        <v>20</v>
      </c>
      <c r="P30" s="13" t="str">
        <f t="shared" si="1"/>
        <v>Lvmh Luxe</v>
      </c>
      <c r="Q30" s="19" t="s">
        <v>20</v>
      </c>
      <c r="R30" s="13">
        <v>75008</v>
      </c>
      <c r="S30" s="13">
        <v>25</v>
      </c>
      <c r="T30" s="15"/>
      <c r="U30" s="20" t="s">
        <v>2629</v>
      </c>
    </row>
    <row r="31" spans="1:21" ht="41.4" x14ac:dyDescent="0.3">
      <c r="A31" s="1">
        <v>300</v>
      </c>
      <c r="B31" s="12">
        <v>30</v>
      </c>
      <c r="C31" s="13">
        <v>32</v>
      </c>
      <c r="D31" s="14">
        <v>3649.7214753247999</v>
      </c>
      <c r="E31" s="14">
        <v>3299.9270743359998</v>
      </c>
      <c r="F31" s="14">
        <v>1219.7683124798521</v>
      </c>
      <c r="G31" s="15"/>
      <c r="H31" s="15"/>
      <c r="I31" s="16" t="s">
        <v>179</v>
      </c>
      <c r="J31" s="16" t="s">
        <v>180</v>
      </c>
      <c r="K31" s="16" t="s">
        <v>145</v>
      </c>
      <c r="L31" s="16" t="s">
        <v>5</v>
      </c>
      <c r="M31" s="17" t="s">
        <v>181</v>
      </c>
      <c r="N31" s="18" t="str">
        <f t="shared" si="0"/>
        <v>Remy Cointreau</v>
      </c>
      <c r="O31" s="16" t="s">
        <v>61</v>
      </c>
      <c r="P31" s="13" t="str">
        <f t="shared" si="1"/>
        <v>Remy Cointreau Vins, Champagne</v>
      </c>
      <c r="Q31" s="19" t="s">
        <v>95</v>
      </c>
      <c r="R31" s="13">
        <v>75009</v>
      </c>
      <c r="S31" s="13">
        <v>75</v>
      </c>
      <c r="T31" s="15"/>
      <c r="U31" s="20" t="s">
        <v>182</v>
      </c>
    </row>
    <row r="32" spans="1:21" ht="27.6" x14ac:dyDescent="0.3">
      <c r="A32" s="1">
        <v>474</v>
      </c>
      <c r="B32" s="12">
        <v>31</v>
      </c>
      <c r="C32" s="13">
        <v>26</v>
      </c>
      <c r="D32" s="14">
        <v>3200.4913676419569</v>
      </c>
      <c r="E32" s="14">
        <v>4199.6061032679399</v>
      </c>
      <c r="F32" s="14">
        <v>2979.9358161755299</v>
      </c>
      <c r="G32" s="15"/>
      <c r="H32" s="15"/>
      <c r="I32" s="16" t="s">
        <v>183</v>
      </c>
      <c r="J32" s="16" t="s">
        <v>184</v>
      </c>
      <c r="K32" s="16" t="s">
        <v>185</v>
      </c>
      <c r="L32" s="16" t="s">
        <v>5</v>
      </c>
      <c r="M32" s="17" t="s">
        <v>186</v>
      </c>
      <c r="N32" s="18" t="str">
        <f t="shared" si="0"/>
        <v>Peugeot Sa</v>
      </c>
      <c r="O32" s="16" t="s">
        <v>187</v>
      </c>
      <c r="P32" s="13" t="str">
        <f t="shared" si="1"/>
        <v>Peugeot Sa Automobile</v>
      </c>
      <c r="Q32" s="19" t="s">
        <v>187</v>
      </c>
      <c r="R32" s="13">
        <v>92500</v>
      </c>
      <c r="S32" s="13">
        <v>25</v>
      </c>
      <c r="T32" s="15"/>
      <c r="U32" s="20" t="s">
        <v>2584</v>
      </c>
    </row>
    <row r="33" spans="1:21" ht="41.4" x14ac:dyDescent="0.3">
      <c r="A33" s="1">
        <v>44</v>
      </c>
      <c r="B33" s="12">
        <v>32</v>
      </c>
      <c r="C33" s="13">
        <v>19</v>
      </c>
      <c r="D33" s="14">
        <v>3200.1803305281201</v>
      </c>
      <c r="E33" s="14">
        <v>5299.5781866072002</v>
      </c>
      <c r="F33" s="14">
        <v>1544.680192984632</v>
      </c>
      <c r="G33" s="15"/>
      <c r="H33" s="15"/>
      <c r="I33" s="16" t="s">
        <v>188</v>
      </c>
      <c r="J33" s="16" t="s">
        <v>189</v>
      </c>
      <c r="K33" s="16" t="s">
        <v>190</v>
      </c>
      <c r="L33" s="16" t="s">
        <v>191</v>
      </c>
      <c r="M33" s="17" t="s">
        <v>192</v>
      </c>
      <c r="N33" s="18" t="str">
        <f t="shared" si="0"/>
        <v>Groupe Ipsen</v>
      </c>
      <c r="O33" s="16" t="s">
        <v>193</v>
      </c>
      <c r="P33" s="13" t="str">
        <f t="shared" si="1"/>
        <v>Groupe Ipsen Pharmacie, Santé</v>
      </c>
      <c r="Q33" s="19" t="s">
        <v>193</v>
      </c>
      <c r="R33" s="13">
        <v>92100</v>
      </c>
      <c r="S33" s="13">
        <v>50</v>
      </c>
      <c r="T33" s="15"/>
      <c r="U33" s="20" t="s">
        <v>194</v>
      </c>
    </row>
    <row r="34" spans="1:21" ht="27.6" x14ac:dyDescent="0.3">
      <c r="A34" s="1">
        <v>7</v>
      </c>
      <c r="B34" s="12">
        <v>33</v>
      </c>
      <c r="C34" s="13">
        <v>31</v>
      </c>
      <c r="D34" s="14">
        <v>3200</v>
      </c>
      <c r="E34" s="14">
        <v>3400</v>
      </c>
      <c r="F34" s="14">
        <v>345</v>
      </c>
      <c r="G34" s="15"/>
      <c r="H34" s="15"/>
      <c r="I34" s="16" t="s">
        <v>195</v>
      </c>
      <c r="J34" s="16" t="s">
        <v>196</v>
      </c>
      <c r="K34" s="16" t="s">
        <v>197</v>
      </c>
      <c r="L34" s="21"/>
      <c r="M34" s="17" t="s">
        <v>198</v>
      </c>
      <c r="N34" s="18" t="str">
        <f t="shared" si="0"/>
        <v>Altrad</v>
      </c>
      <c r="O34" s="16" t="s">
        <v>199</v>
      </c>
      <c r="P34" s="13" t="str">
        <f t="shared" si="1"/>
        <v>Altrad BTP, services aux entreprises</v>
      </c>
      <c r="Q34" s="19" t="s">
        <v>199</v>
      </c>
      <c r="R34" s="13">
        <v>34510</v>
      </c>
      <c r="S34" s="13">
        <v>100</v>
      </c>
      <c r="T34" s="15"/>
      <c r="U34" s="20" t="s">
        <v>200</v>
      </c>
    </row>
    <row r="35" spans="1:21" ht="41.4" x14ac:dyDescent="0.3">
      <c r="A35" s="1">
        <v>420</v>
      </c>
      <c r="B35" s="12">
        <v>34</v>
      </c>
      <c r="C35" s="13">
        <v>27</v>
      </c>
      <c r="D35" s="14">
        <v>3000</v>
      </c>
      <c r="E35" s="14">
        <v>4000</v>
      </c>
      <c r="F35" s="14">
        <v>2900</v>
      </c>
      <c r="G35" s="15"/>
      <c r="H35" s="15"/>
      <c r="I35" s="16" t="s">
        <v>201</v>
      </c>
      <c r="J35" s="16" t="s">
        <v>202</v>
      </c>
      <c r="K35" s="16" t="s">
        <v>203</v>
      </c>
      <c r="L35" s="16" t="s">
        <v>5</v>
      </c>
      <c r="M35" s="17" t="s">
        <v>204</v>
      </c>
      <c r="N35" s="18" t="str">
        <f t="shared" si="0"/>
        <v>Galeries Lafayette</v>
      </c>
      <c r="O35" s="16" t="s">
        <v>49</v>
      </c>
      <c r="P35" s="13" t="str">
        <f t="shared" si="1"/>
        <v>Galeries Lafayette Distribution</v>
      </c>
      <c r="Q35" s="19" t="s">
        <v>49</v>
      </c>
      <c r="R35" s="13">
        <v>75446</v>
      </c>
      <c r="S35" s="13">
        <v>75</v>
      </c>
      <c r="T35" s="19" t="s">
        <v>32</v>
      </c>
      <c r="U35" s="20" t="s">
        <v>205</v>
      </c>
    </row>
    <row r="36" spans="1:21" ht="41.4" x14ac:dyDescent="0.3">
      <c r="A36" s="1">
        <v>524</v>
      </c>
      <c r="B36" s="12">
        <v>35</v>
      </c>
      <c r="C36" s="13">
        <v>35</v>
      </c>
      <c r="D36" s="14">
        <v>3000</v>
      </c>
      <c r="E36" s="14">
        <v>2700</v>
      </c>
      <c r="F36" s="14">
        <v>1100</v>
      </c>
      <c r="G36" s="15"/>
      <c r="H36" s="15"/>
      <c r="I36" s="16" t="s">
        <v>206</v>
      </c>
      <c r="J36" s="16" t="s">
        <v>207</v>
      </c>
      <c r="K36" s="16" t="s">
        <v>208</v>
      </c>
      <c r="L36" s="16" t="s">
        <v>5</v>
      </c>
      <c r="M36" s="17" t="s">
        <v>209</v>
      </c>
      <c r="N36" s="18" t="str">
        <f t="shared" si="0"/>
        <v>Groupe Roquette</v>
      </c>
      <c r="O36" s="16" t="s">
        <v>174</v>
      </c>
      <c r="P36" s="13" t="str">
        <f t="shared" si="1"/>
        <v>Groupe Roquette Agroalimentaire</v>
      </c>
      <c r="Q36" s="19" t="s">
        <v>174</v>
      </c>
      <c r="R36" s="13">
        <v>62136</v>
      </c>
      <c r="S36" s="13">
        <v>50</v>
      </c>
      <c r="T36" s="15"/>
      <c r="U36" s="20" t="s">
        <v>210</v>
      </c>
    </row>
    <row r="37" spans="1:21" ht="41.4" x14ac:dyDescent="0.3">
      <c r="A37" s="1">
        <v>104</v>
      </c>
      <c r="B37" s="12">
        <v>36</v>
      </c>
      <c r="C37" s="13">
        <v>33</v>
      </c>
      <c r="D37" s="14">
        <v>2800.00569572624</v>
      </c>
      <c r="E37" s="14">
        <v>2899.9207338123201</v>
      </c>
      <c r="F37" s="14">
        <v>2294.7001728821601</v>
      </c>
      <c r="G37" s="15"/>
      <c r="H37" s="15"/>
      <c r="I37" s="16" t="s">
        <v>211</v>
      </c>
      <c r="J37" s="16" t="s">
        <v>212</v>
      </c>
      <c r="K37" s="16" t="s">
        <v>166</v>
      </c>
      <c r="L37" s="16" t="s">
        <v>213</v>
      </c>
      <c r="M37" s="17" t="s">
        <v>214</v>
      </c>
      <c r="N37" s="18" t="str">
        <f t="shared" si="0"/>
        <v>Bouygues</v>
      </c>
      <c r="O37" s="16" t="s">
        <v>215</v>
      </c>
      <c r="P37" s="13" t="str">
        <f t="shared" si="1"/>
        <v>Bouygues BTP, Télécoms, Médias, Vins</v>
      </c>
      <c r="Q37" s="19" t="s">
        <v>215</v>
      </c>
      <c r="R37" s="13">
        <v>75008</v>
      </c>
      <c r="S37" s="13">
        <v>75</v>
      </c>
      <c r="T37" s="15"/>
      <c r="U37" s="20" t="s">
        <v>216</v>
      </c>
    </row>
    <row r="38" spans="1:21" ht="27.6" x14ac:dyDescent="0.3">
      <c r="A38" s="1">
        <v>70</v>
      </c>
      <c r="B38" s="12">
        <v>37</v>
      </c>
      <c r="C38" s="13">
        <v>38</v>
      </c>
      <c r="D38" s="14">
        <v>2500</v>
      </c>
      <c r="E38" s="14">
        <v>2500</v>
      </c>
      <c r="F38" s="14">
        <v>400</v>
      </c>
      <c r="G38" s="15"/>
      <c r="H38" s="15"/>
      <c r="I38" s="16" t="s">
        <v>217</v>
      </c>
      <c r="J38" s="16" t="s">
        <v>218</v>
      </c>
      <c r="K38" s="16" t="s">
        <v>219</v>
      </c>
      <c r="L38" s="16" t="s">
        <v>5</v>
      </c>
      <c r="M38" s="17" t="s">
        <v>220</v>
      </c>
      <c r="N38" s="18" t="str">
        <f t="shared" si="0"/>
        <v>Soprema</v>
      </c>
      <c r="O38" s="16" t="s">
        <v>221</v>
      </c>
      <c r="P38" s="13" t="str">
        <f t="shared" si="1"/>
        <v>Soprema BTP</v>
      </c>
      <c r="Q38" s="19" t="s">
        <v>221</v>
      </c>
      <c r="R38" s="13">
        <v>67025</v>
      </c>
      <c r="S38" s="13">
        <v>75</v>
      </c>
      <c r="T38" s="19" t="s">
        <v>32</v>
      </c>
      <c r="U38" s="20" t="s">
        <v>222</v>
      </c>
    </row>
    <row r="39" spans="1:21" ht="27.6" x14ac:dyDescent="0.3">
      <c r="A39" s="1">
        <v>179</v>
      </c>
      <c r="B39" s="12">
        <v>38</v>
      </c>
      <c r="C39" s="13">
        <v>39</v>
      </c>
      <c r="D39" s="14">
        <v>2499.6848599999998</v>
      </c>
      <c r="E39" s="14">
        <v>2299.6898999999999</v>
      </c>
      <c r="F39" s="14">
        <v>1271.3790592</v>
      </c>
      <c r="G39" s="15"/>
      <c r="H39" s="15"/>
      <c r="I39" s="16" t="s">
        <v>223</v>
      </c>
      <c r="J39" s="16" t="s">
        <v>224</v>
      </c>
      <c r="K39" s="16" t="s">
        <v>225</v>
      </c>
      <c r="L39" s="16" t="s">
        <v>5</v>
      </c>
      <c r="M39" s="17" t="s">
        <v>226</v>
      </c>
      <c r="N39" s="18" t="str">
        <f t="shared" si="0"/>
        <v>Somfy</v>
      </c>
      <c r="O39" s="16" t="s">
        <v>227</v>
      </c>
      <c r="P39" s="13" t="str">
        <f t="shared" si="1"/>
        <v>Somfy Industrie</v>
      </c>
      <c r="Q39" s="19" t="s">
        <v>228</v>
      </c>
      <c r="R39" s="13">
        <v>74307</v>
      </c>
      <c r="S39" s="13">
        <v>50</v>
      </c>
      <c r="T39" s="15"/>
      <c r="U39" s="20" t="s">
        <v>2585</v>
      </c>
    </row>
    <row r="40" spans="1:21" ht="30.6" customHeight="1" x14ac:dyDescent="0.3">
      <c r="A40" s="1">
        <v>208</v>
      </c>
      <c r="B40" s="12">
        <v>39</v>
      </c>
      <c r="C40" s="13">
        <v>44</v>
      </c>
      <c r="D40" s="14">
        <v>2450.15541826866</v>
      </c>
      <c r="E40" s="14">
        <v>2099.9444300780851</v>
      </c>
      <c r="F40" s="14">
        <v>447.99708985238999</v>
      </c>
      <c r="G40" s="15"/>
      <c r="H40" s="15"/>
      <c r="I40" s="16" t="s">
        <v>229</v>
      </c>
      <c r="J40" s="16" t="s">
        <v>230</v>
      </c>
      <c r="K40" s="16" t="s">
        <v>231</v>
      </c>
      <c r="L40" s="21"/>
      <c r="M40" s="17" t="s">
        <v>232</v>
      </c>
      <c r="N40" s="18" t="str">
        <f t="shared" si="0"/>
        <v>Dassault Systemes</v>
      </c>
      <c r="O40" s="16" t="s">
        <v>72</v>
      </c>
      <c r="P40" s="13" t="str">
        <f t="shared" si="1"/>
        <v>Dassault Systemes Numérique</v>
      </c>
      <c r="Q40" s="19" t="s">
        <v>73</v>
      </c>
      <c r="R40" s="13">
        <v>78140</v>
      </c>
      <c r="S40" s="13">
        <v>100</v>
      </c>
      <c r="T40" s="15"/>
      <c r="U40" s="20" t="s">
        <v>233</v>
      </c>
    </row>
    <row r="41" spans="1:21" ht="27.6" x14ac:dyDescent="0.3">
      <c r="A41" s="1">
        <v>2372</v>
      </c>
      <c r="B41" s="12">
        <v>40</v>
      </c>
      <c r="C41" s="13">
        <v>49</v>
      </c>
      <c r="D41" s="14">
        <v>2400</v>
      </c>
      <c r="E41" s="14">
        <v>1800</v>
      </c>
      <c r="F41" s="14">
        <v>0</v>
      </c>
      <c r="G41" s="15"/>
      <c r="H41" s="15"/>
      <c r="I41" s="16" t="s">
        <v>234</v>
      </c>
      <c r="J41" s="16" t="s">
        <v>235</v>
      </c>
      <c r="K41" s="16" t="s">
        <v>236</v>
      </c>
      <c r="L41" s="16" t="s">
        <v>5</v>
      </c>
      <c r="M41" s="17" t="s">
        <v>237</v>
      </c>
      <c r="N41" s="18" t="str">
        <f t="shared" si="0"/>
        <v>Ovh Cloud</v>
      </c>
      <c r="O41" s="16" t="s">
        <v>72</v>
      </c>
      <c r="P41" s="13" t="str">
        <f t="shared" si="1"/>
        <v>Ovh Cloud Numérique</v>
      </c>
      <c r="Q41" s="19" t="s">
        <v>238</v>
      </c>
      <c r="R41" s="13">
        <v>59100</v>
      </c>
      <c r="S41" s="13">
        <v>100</v>
      </c>
      <c r="T41" s="15"/>
      <c r="U41" s="20" t="s">
        <v>239</v>
      </c>
    </row>
    <row r="42" spans="1:21" ht="27.6" x14ac:dyDescent="0.3">
      <c r="A42" s="1">
        <v>529</v>
      </c>
      <c r="B42" s="12">
        <v>41</v>
      </c>
      <c r="C42" s="13">
        <v>36</v>
      </c>
      <c r="D42" s="14">
        <v>2400</v>
      </c>
      <c r="E42" s="14">
        <v>2600</v>
      </c>
      <c r="F42" s="14">
        <v>900</v>
      </c>
      <c r="G42" s="15"/>
      <c r="H42" s="15"/>
      <c r="I42" s="16" t="s">
        <v>240</v>
      </c>
      <c r="J42" s="16" t="s">
        <v>241</v>
      </c>
      <c r="K42" s="16" t="s">
        <v>242</v>
      </c>
      <c r="L42" s="16" t="s">
        <v>5</v>
      </c>
      <c r="M42" s="17" t="s">
        <v>243</v>
      </c>
      <c r="N42" s="18" t="str">
        <f t="shared" si="0"/>
        <v>Groupe Roullier</v>
      </c>
      <c r="O42" s="16" t="s">
        <v>244</v>
      </c>
      <c r="P42" s="13" t="str">
        <f t="shared" si="1"/>
        <v>Groupe Roullier Chimie, agroalimentaire</v>
      </c>
      <c r="Q42" s="19" t="s">
        <v>244</v>
      </c>
      <c r="R42" s="13">
        <v>35408</v>
      </c>
      <c r="S42" s="13">
        <v>75</v>
      </c>
      <c r="T42" s="15"/>
      <c r="U42" s="20" t="s">
        <v>2586</v>
      </c>
    </row>
    <row r="43" spans="1:21" ht="35.1" customHeight="1" x14ac:dyDescent="0.3">
      <c r="A43" s="1">
        <v>397</v>
      </c>
      <c r="B43" s="12">
        <v>42</v>
      </c>
      <c r="C43" s="13">
        <v>45</v>
      </c>
      <c r="D43" s="14">
        <v>2300</v>
      </c>
      <c r="E43" s="14">
        <v>2000</v>
      </c>
      <c r="F43" s="14">
        <v>280</v>
      </c>
      <c r="G43" s="19" t="s">
        <v>32</v>
      </c>
      <c r="H43" s="19" t="s">
        <v>32</v>
      </c>
      <c r="I43" s="16" t="s">
        <v>245</v>
      </c>
      <c r="J43" s="16" t="s">
        <v>246</v>
      </c>
      <c r="K43" s="16" t="s">
        <v>247</v>
      </c>
      <c r="L43" s="16" t="s">
        <v>5</v>
      </c>
      <c r="M43" s="17" t="s">
        <v>248</v>
      </c>
      <c r="N43" s="18" t="str">
        <f t="shared" si="0"/>
        <v>Mane</v>
      </c>
      <c r="O43" s="16" t="s">
        <v>244</v>
      </c>
      <c r="P43" s="13" t="str">
        <f t="shared" si="1"/>
        <v>Mane Chimie, agroalimentaire</v>
      </c>
      <c r="Q43" s="19" t="s">
        <v>244</v>
      </c>
      <c r="R43" s="13">
        <v>6620</v>
      </c>
      <c r="S43" s="13">
        <v>50</v>
      </c>
      <c r="T43" s="19" t="s">
        <v>32</v>
      </c>
      <c r="U43" s="20" t="s">
        <v>2587</v>
      </c>
    </row>
    <row r="44" spans="1:21" ht="27.6" x14ac:dyDescent="0.3">
      <c r="A44" s="1">
        <v>517</v>
      </c>
      <c r="B44" s="12">
        <v>43</v>
      </c>
      <c r="C44" s="13">
        <v>36</v>
      </c>
      <c r="D44" s="14">
        <v>2300</v>
      </c>
      <c r="E44" s="14">
        <v>2600</v>
      </c>
      <c r="F44" s="14">
        <v>1800</v>
      </c>
      <c r="G44" s="15"/>
      <c r="H44" s="15"/>
      <c r="I44" s="16" t="s">
        <v>249</v>
      </c>
      <c r="J44" s="16" t="s">
        <v>250</v>
      </c>
      <c r="K44" s="16" t="s">
        <v>251</v>
      </c>
      <c r="L44" s="16" t="s">
        <v>5</v>
      </c>
      <c r="M44" s="17" t="s">
        <v>252</v>
      </c>
      <c r="N44" s="18" t="str">
        <f t="shared" si="0"/>
        <v>Groupe Rocher</v>
      </c>
      <c r="O44" s="16" t="s">
        <v>31</v>
      </c>
      <c r="P44" s="13" t="str">
        <f t="shared" si="1"/>
        <v>Groupe Rocher Cosmétiques</v>
      </c>
      <c r="Q44" s="19" t="s">
        <v>253</v>
      </c>
      <c r="R44" s="13">
        <v>56201</v>
      </c>
      <c r="S44" s="13">
        <v>50</v>
      </c>
      <c r="T44" s="15"/>
      <c r="U44" s="20" t="s">
        <v>254</v>
      </c>
    </row>
    <row r="45" spans="1:21" ht="30.9" customHeight="1" x14ac:dyDescent="0.3">
      <c r="A45" s="1">
        <v>2472</v>
      </c>
      <c r="B45" s="12">
        <v>44</v>
      </c>
      <c r="C45" s="13">
        <v>49</v>
      </c>
      <c r="D45" s="14">
        <v>2200</v>
      </c>
      <c r="E45" s="14">
        <v>1800</v>
      </c>
      <c r="F45" s="14">
        <v>0</v>
      </c>
      <c r="G45" s="15"/>
      <c r="H45" s="15"/>
      <c r="I45" s="16" t="s">
        <v>255</v>
      </c>
      <c r="J45" s="16" t="s">
        <v>256</v>
      </c>
      <c r="K45" s="16" t="s">
        <v>257</v>
      </c>
      <c r="L45" s="16" t="s">
        <v>5</v>
      </c>
      <c r="M45" s="17" t="s">
        <v>258</v>
      </c>
      <c r="N45" s="18" t="str">
        <f t="shared" si="0"/>
        <v>Debiopharm Group</v>
      </c>
      <c r="O45" s="16" t="s">
        <v>259</v>
      </c>
      <c r="P45" s="13" t="str">
        <f t="shared" si="1"/>
        <v>Debiopharm Group Pharmacie</v>
      </c>
      <c r="Q45" s="19" t="s">
        <v>260</v>
      </c>
      <c r="R45" s="13">
        <v>1002</v>
      </c>
      <c r="S45" s="13">
        <v>50</v>
      </c>
      <c r="T45" s="15"/>
      <c r="U45" s="20" t="s">
        <v>261</v>
      </c>
    </row>
    <row r="46" spans="1:21" ht="27.6" x14ac:dyDescent="0.3">
      <c r="A46" s="1">
        <v>669</v>
      </c>
      <c r="B46" s="12">
        <v>45</v>
      </c>
      <c r="C46" s="13">
        <v>39</v>
      </c>
      <c r="D46" s="14">
        <v>2200</v>
      </c>
      <c r="E46" s="14">
        <v>2300</v>
      </c>
      <c r="F46" s="14">
        <v>900</v>
      </c>
      <c r="G46" s="15"/>
      <c r="H46" s="15"/>
      <c r="I46" s="16" t="s">
        <v>262</v>
      </c>
      <c r="J46" s="16" t="s">
        <v>263</v>
      </c>
      <c r="K46" s="16" t="s">
        <v>264</v>
      </c>
      <c r="L46" s="16" t="s">
        <v>5</v>
      </c>
      <c r="M46" s="17" t="s">
        <v>265</v>
      </c>
      <c r="N46" s="18" t="str">
        <f t="shared" si="0"/>
        <v>Sisley</v>
      </c>
      <c r="O46" s="16" t="s">
        <v>31</v>
      </c>
      <c r="P46" s="13" t="str">
        <f t="shared" si="1"/>
        <v>Sisley Cosmétiques</v>
      </c>
      <c r="Q46" s="19" t="s">
        <v>266</v>
      </c>
      <c r="R46" s="13">
        <v>75008</v>
      </c>
      <c r="S46" s="13">
        <v>50</v>
      </c>
      <c r="T46" s="15"/>
      <c r="U46" s="20" t="s">
        <v>267</v>
      </c>
    </row>
    <row r="47" spans="1:21" ht="27.6" x14ac:dyDescent="0.3">
      <c r="A47" s="1">
        <v>351</v>
      </c>
      <c r="B47" s="12">
        <v>46</v>
      </c>
      <c r="C47" s="13">
        <v>39</v>
      </c>
      <c r="D47" s="14">
        <v>2100</v>
      </c>
      <c r="E47" s="14">
        <v>2300</v>
      </c>
      <c r="F47" s="14">
        <v>600</v>
      </c>
      <c r="G47" s="15"/>
      <c r="H47" s="15"/>
      <c r="I47" s="16" t="s">
        <v>268</v>
      </c>
      <c r="J47" s="16" t="s">
        <v>269</v>
      </c>
      <c r="K47" s="16" t="s">
        <v>270</v>
      </c>
      <c r="L47" s="21"/>
      <c r="M47" s="17" t="s">
        <v>271</v>
      </c>
      <c r="N47" s="18" t="str">
        <f t="shared" si="0"/>
        <v>Groupe Le Duff</v>
      </c>
      <c r="O47" s="16" t="s">
        <v>79</v>
      </c>
      <c r="P47" s="13" t="str">
        <f t="shared" si="1"/>
        <v>Groupe Le Duff AgroAlimentaire</v>
      </c>
      <c r="Q47" s="19" t="s">
        <v>79</v>
      </c>
      <c r="R47" s="13">
        <v>75755</v>
      </c>
      <c r="S47" s="13">
        <v>100</v>
      </c>
      <c r="T47" s="15"/>
      <c r="U47" s="20" t="s">
        <v>272</v>
      </c>
    </row>
    <row r="48" spans="1:21" ht="33.6" customHeight="1" x14ac:dyDescent="0.3">
      <c r="A48" s="1">
        <v>1395</v>
      </c>
      <c r="B48" s="12">
        <v>47</v>
      </c>
      <c r="C48" s="13">
        <v>49</v>
      </c>
      <c r="D48" s="14">
        <v>2050.2059696125002</v>
      </c>
      <c r="E48" s="14">
        <v>1800.3691014999999</v>
      </c>
      <c r="F48" s="14">
        <v>1914.58581544</v>
      </c>
      <c r="G48" s="15"/>
      <c r="H48" s="15"/>
      <c r="I48" s="16" t="s">
        <v>273</v>
      </c>
      <c r="J48" s="16" t="s">
        <v>274</v>
      </c>
      <c r="K48" s="16" t="s">
        <v>275</v>
      </c>
      <c r="L48" s="16" t="s">
        <v>5</v>
      </c>
      <c r="M48" s="17" t="s">
        <v>276</v>
      </c>
      <c r="N48" s="18" t="str">
        <f t="shared" si="0"/>
        <v>Lvmh Louis Vuitton Moët Hennessy</v>
      </c>
      <c r="O48" s="16" t="s">
        <v>20</v>
      </c>
      <c r="P48" s="13" t="str">
        <f t="shared" si="1"/>
        <v>Lvmh Louis Vuitton Moët Hennessy Luxe</v>
      </c>
      <c r="Q48" s="19" t="s">
        <v>20</v>
      </c>
      <c r="R48" s="13">
        <v>75008</v>
      </c>
      <c r="S48" s="13">
        <v>25</v>
      </c>
      <c r="T48" s="15"/>
      <c r="U48" s="20" t="s">
        <v>277</v>
      </c>
    </row>
    <row r="49" spans="1:21" ht="27.6" x14ac:dyDescent="0.3">
      <c r="A49" s="1">
        <v>476</v>
      </c>
      <c r="B49" s="12">
        <v>48</v>
      </c>
      <c r="C49" s="13">
        <v>53</v>
      </c>
      <c r="D49" s="14">
        <v>2000</v>
      </c>
      <c r="E49" s="14">
        <v>1700</v>
      </c>
      <c r="F49" s="14">
        <v>200</v>
      </c>
      <c r="G49" s="19" t="s">
        <v>32</v>
      </c>
      <c r="H49" s="15"/>
      <c r="I49" s="16" t="s">
        <v>278</v>
      </c>
      <c r="J49" s="16" t="s">
        <v>279</v>
      </c>
      <c r="K49" s="21"/>
      <c r="L49" s="16" t="s">
        <v>5</v>
      </c>
      <c r="M49" s="17" t="s">
        <v>280</v>
      </c>
      <c r="N49" s="18" t="str">
        <f t="shared" si="0"/>
        <v>Snf Floerger</v>
      </c>
      <c r="O49" s="16" t="s">
        <v>281</v>
      </c>
      <c r="P49" s="13" t="str">
        <f t="shared" si="1"/>
        <v xml:space="preserve">Snf Floerger Chimie </v>
      </c>
      <c r="Q49" s="19" t="s">
        <v>282</v>
      </c>
      <c r="R49" s="13">
        <v>42163</v>
      </c>
      <c r="S49" s="13">
        <v>100</v>
      </c>
      <c r="T49" s="19" t="s">
        <v>32</v>
      </c>
      <c r="U49" s="20" t="s">
        <v>283</v>
      </c>
    </row>
    <row r="50" spans="1:21" ht="27.6" x14ac:dyDescent="0.3">
      <c r="A50" s="1">
        <v>2051</v>
      </c>
      <c r="B50" s="12">
        <v>49</v>
      </c>
      <c r="C50" s="13">
        <v>39</v>
      </c>
      <c r="D50" s="14">
        <v>2000</v>
      </c>
      <c r="E50" s="14">
        <v>2300</v>
      </c>
      <c r="F50" s="14">
        <v>1500</v>
      </c>
      <c r="G50" s="15"/>
      <c r="H50" s="15"/>
      <c r="I50" s="16" t="s">
        <v>284</v>
      </c>
      <c r="J50" s="16" t="s">
        <v>285</v>
      </c>
      <c r="K50" s="16" t="s">
        <v>286</v>
      </c>
      <c r="L50" s="16" t="s">
        <v>5</v>
      </c>
      <c r="M50" s="17" t="s">
        <v>287</v>
      </c>
      <c r="N50" s="18" t="str">
        <f t="shared" si="0"/>
        <v>Primland</v>
      </c>
      <c r="O50" s="16" t="s">
        <v>288</v>
      </c>
      <c r="P50" s="13" t="str">
        <f t="shared" si="1"/>
        <v>Primland Industrie, hôtellerie</v>
      </c>
      <c r="Q50" s="19" t="s">
        <v>289</v>
      </c>
      <c r="R50" s="13">
        <v>16310</v>
      </c>
      <c r="S50" s="13">
        <v>25</v>
      </c>
      <c r="T50" s="15"/>
      <c r="U50" s="20" t="s">
        <v>290</v>
      </c>
    </row>
    <row r="51" spans="1:21" ht="27.6" x14ac:dyDescent="0.3">
      <c r="A51" s="1">
        <v>2230</v>
      </c>
      <c r="B51" s="12">
        <v>50</v>
      </c>
      <c r="C51" s="13">
        <v>72</v>
      </c>
      <c r="D51" s="14">
        <v>2000</v>
      </c>
      <c r="E51" s="14">
        <v>1400</v>
      </c>
      <c r="F51" s="14">
        <v>210</v>
      </c>
      <c r="G51" s="15"/>
      <c r="H51" s="15"/>
      <c r="I51" s="16" t="s">
        <v>291</v>
      </c>
      <c r="J51" s="16" t="s">
        <v>292</v>
      </c>
      <c r="K51" s="16" t="s">
        <v>293</v>
      </c>
      <c r="L51" s="21"/>
      <c r="M51" s="17" t="s">
        <v>294</v>
      </c>
      <c r="N51" s="18" t="str">
        <f t="shared" si="0"/>
        <v>Impala</v>
      </c>
      <c r="O51" s="16" t="s">
        <v>295</v>
      </c>
      <c r="P51" s="13" t="str">
        <f t="shared" si="1"/>
        <v>Impala Holding, Energie</v>
      </c>
      <c r="Q51" s="19" t="s">
        <v>296</v>
      </c>
      <c r="R51" s="13">
        <v>75008</v>
      </c>
      <c r="S51" s="13">
        <v>100</v>
      </c>
      <c r="T51" s="19" t="s">
        <v>32</v>
      </c>
      <c r="U51" s="20" t="s">
        <v>297</v>
      </c>
    </row>
    <row r="52" spans="1:21" ht="27.6" x14ac:dyDescent="0.3">
      <c r="A52" s="1">
        <v>373</v>
      </c>
      <c r="B52" s="12">
        <v>51</v>
      </c>
      <c r="C52" s="13">
        <v>33</v>
      </c>
      <c r="D52" s="14">
        <v>1949.9079520334401</v>
      </c>
      <c r="E52" s="14">
        <v>2900.1932161230002</v>
      </c>
      <c r="F52" s="14">
        <v>1569.910292906048</v>
      </c>
      <c r="G52" s="15"/>
      <c r="H52" s="15"/>
      <c r="I52" s="16" t="s">
        <v>298</v>
      </c>
      <c r="J52" s="16" t="s">
        <v>299</v>
      </c>
      <c r="K52" s="21"/>
      <c r="L52" s="16" t="s">
        <v>5</v>
      </c>
      <c r="M52" s="17" t="s">
        <v>300</v>
      </c>
      <c r="N52" s="18" t="str">
        <f t="shared" si="0"/>
        <v>Groupe Seb</v>
      </c>
      <c r="O52" s="16" t="s">
        <v>301</v>
      </c>
      <c r="P52" s="13" t="str">
        <f t="shared" si="1"/>
        <v>Groupe Seb Consommation</v>
      </c>
      <c r="Q52" s="19" t="s">
        <v>302</v>
      </c>
      <c r="R52" s="13">
        <v>69134</v>
      </c>
      <c r="S52" s="13">
        <v>25</v>
      </c>
      <c r="T52" s="15"/>
      <c r="U52" s="20" t="s">
        <v>303</v>
      </c>
    </row>
    <row r="53" spans="1:21" ht="41.4" x14ac:dyDescent="0.3">
      <c r="A53" s="1">
        <v>1313</v>
      </c>
      <c r="B53" s="12">
        <v>52</v>
      </c>
      <c r="C53" s="13">
        <v>81</v>
      </c>
      <c r="D53" s="14">
        <v>1900</v>
      </c>
      <c r="E53" s="14">
        <v>1200</v>
      </c>
      <c r="F53" s="14">
        <v>350</v>
      </c>
      <c r="G53" s="15"/>
      <c r="H53" s="15"/>
      <c r="I53" s="16" t="s">
        <v>304</v>
      </c>
      <c r="J53" s="16" t="s">
        <v>305</v>
      </c>
      <c r="K53" s="16" t="s">
        <v>306</v>
      </c>
      <c r="L53" s="21"/>
      <c r="M53" s="17" t="s">
        <v>307</v>
      </c>
      <c r="N53" s="18" t="str">
        <f t="shared" si="0"/>
        <v>Domaines Reybier</v>
      </c>
      <c r="O53" s="16" t="s">
        <v>55</v>
      </c>
      <c r="P53" s="13" t="str">
        <f t="shared" si="1"/>
        <v>Domaines Reybier Holding</v>
      </c>
      <c r="Q53" s="19" t="s">
        <v>308</v>
      </c>
      <c r="R53" s="13">
        <v>33180</v>
      </c>
      <c r="S53" s="13">
        <v>100</v>
      </c>
      <c r="T53" s="15"/>
      <c r="U53" s="20" t="s">
        <v>309</v>
      </c>
    </row>
    <row r="54" spans="1:21" ht="27.6" x14ac:dyDescent="0.3">
      <c r="A54" s="1">
        <v>2682</v>
      </c>
      <c r="B54" s="12">
        <v>53</v>
      </c>
      <c r="C54" s="13">
        <v>49</v>
      </c>
      <c r="D54" s="14">
        <v>1800</v>
      </c>
      <c r="E54" s="14">
        <v>1800</v>
      </c>
      <c r="F54" s="14">
        <v>0</v>
      </c>
      <c r="G54" s="15"/>
      <c r="H54" s="15"/>
      <c r="I54" s="16" t="s">
        <v>310</v>
      </c>
      <c r="J54" s="16" t="s">
        <v>311</v>
      </c>
      <c r="K54" s="16" t="s">
        <v>312</v>
      </c>
      <c r="L54" s="21"/>
      <c r="M54" s="17" t="s">
        <v>313</v>
      </c>
      <c r="N54" s="18" t="str">
        <f t="shared" si="0"/>
        <v>Sfam</v>
      </c>
      <c r="O54" s="16" t="s">
        <v>314</v>
      </c>
      <c r="P54" s="13" t="str">
        <f t="shared" si="1"/>
        <v>Sfam Assurances</v>
      </c>
      <c r="Q54" s="19" t="s">
        <v>314</v>
      </c>
      <c r="R54" s="13">
        <v>26100</v>
      </c>
      <c r="S54" s="13">
        <v>100</v>
      </c>
      <c r="T54" s="15"/>
      <c r="U54" s="20" t="s">
        <v>2588</v>
      </c>
    </row>
    <row r="55" spans="1:21" ht="27.6" x14ac:dyDescent="0.3">
      <c r="A55" s="1">
        <v>3170</v>
      </c>
      <c r="B55" s="12">
        <v>54</v>
      </c>
      <c r="C55" s="15"/>
      <c r="D55" s="14">
        <v>1750.3746149999999</v>
      </c>
      <c r="E55" s="14">
        <v>0</v>
      </c>
      <c r="F55" s="14">
        <v>0</v>
      </c>
      <c r="G55" s="15"/>
      <c r="H55" s="15"/>
      <c r="I55" s="16" t="s">
        <v>315</v>
      </c>
      <c r="J55" s="16" t="s">
        <v>316</v>
      </c>
      <c r="K55" s="16" t="s">
        <v>317</v>
      </c>
      <c r="L55" s="21"/>
      <c r="M55" s="17" t="s">
        <v>318</v>
      </c>
      <c r="N55" s="18" t="str">
        <f t="shared" si="0"/>
        <v>Snapchat</v>
      </c>
      <c r="O55" s="16" t="s">
        <v>72</v>
      </c>
      <c r="P55" s="13" t="str">
        <f t="shared" si="1"/>
        <v>Snapchat Numérique</v>
      </c>
      <c r="Q55" s="19" t="s">
        <v>319</v>
      </c>
      <c r="R55" s="13">
        <v>75009</v>
      </c>
      <c r="S55" s="13">
        <v>100</v>
      </c>
      <c r="T55" s="15"/>
      <c r="U55" s="20" t="s">
        <v>320</v>
      </c>
    </row>
    <row r="56" spans="1:21" ht="25.5" customHeight="1" x14ac:dyDescent="0.3">
      <c r="A56" s="1">
        <v>602</v>
      </c>
      <c r="B56" s="12">
        <v>55</v>
      </c>
      <c r="C56" s="13">
        <v>45</v>
      </c>
      <c r="D56" s="14">
        <v>1650.0006264747999</v>
      </c>
      <c r="E56" s="14">
        <v>1999.9068828935001</v>
      </c>
      <c r="F56" s="14">
        <v>1440.29451173492</v>
      </c>
      <c r="G56" s="15"/>
      <c r="H56" s="15"/>
      <c r="I56" s="16" t="s">
        <v>321</v>
      </c>
      <c r="J56" s="16" t="s">
        <v>322</v>
      </c>
      <c r="K56" s="21"/>
      <c r="L56" s="16" t="s">
        <v>323</v>
      </c>
      <c r="M56" s="17" t="s">
        <v>324</v>
      </c>
      <c r="N56" s="18" t="str">
        <f t="shared" si="0"/>
        <v>Wendel</v>
      </c>
      <c r="O56" s="16" t="s">
        <v>55</v>
      </c>
      <c r="P56" s="13" t="str">
        <f t="shared" si="1"/>
        <v>Wendel Holding</v>
      </c>
      <c r="Q56" s="19" t="s">
        <v>55</v>
      </c>
      <c r="R56" s="13">
        <v>75312</v>
      </c>
      <c r="S56" s="13">
        <v>25</v>
      </c>
      <c r="T56" s="15"/>
      <c r="U56" s="20" t="s">
        <v>325</v>
      </c>
    </row>
    <row r="57" spans="1:21" ht="27.6" x14ac:dyDescent="0.3">
      <c r="A57" s="1">
        <v>2379</v>
      </c>
      <c r="B57" s="12">
        <v>56</v>
      </c>
      <c r="C57" s="13">
        <v>53</v>
      </c>
      <c r="D57" s="14">
        <v>1600</v>
      </c>
      <c r="E57" s="14">
        <v>1700</v>
      </c>
      <c r="F57" s="14">
        <v>0</v>
      </c>
      <c r="G57" s="15"/>
      <c r="H57" s="15"/>
      <c r="I57" s="16" t="s">
        <v>326</v>
      </c>
      <c r="J57" s="16" t="s">
        <v>327</v>
      </c>
      <c r="K57" s="16" t="s">
        <v>328</v>
      </c>
      <c r="L57" s="16" t="s">
        <v>5</v>
      </c>
      <c r="M57" s="17" t="s">
        <v>329</v>
      </c>
      <c r="N57" s="18" t="str">
        <f t="shared" si="0"/>
        <v>Trafigura</v>
      </c>
      <c r="O57" s="16" t="s">
        <v>55</v>
      </c>
      <c r="P57" s="13" t="str">
        <f t="shared" si="1"/>
        <v>Trafigura Holding</v>
      </c>
      <c r="Q57" s="19" t="s">
        <v>330</v>
      </c>
      <c r="R57" s="13">
        <v>49315</v>
      </c>
      <c r="S57" s="13">
        <v>50</v>
      </c>
      <c r="T57" s="15"/>
      <c r="U57" s="20" t="s">
        <v>331</v>
      </c>
    </row>
    <row r="58" spans="1:21" ht="27.6" x14ac:dyDescent="0.3">
      <c r="A58" s="1">
        <v>175</v>
      </c>
      <c r="B58" s="12">
        <v>57</v>
      </c>
      <c r="C58" s="13">
        <v>45</v>
      </c>
      <c r="D58" s="14">
        <v>1600</v>
      </c>
      <c r="E58" s="14">
        <v>2000</v>
      </c>
      <c r="F58" s="14">
        <v>522.54990967536003</v>
      </c>
      <c r="G58" s="15"/>
      <c r="H58" s="15"/>
      <c r="I58" s="16" t="s">
        <v>332</v>
      </c>
      <c r="J58" s="16" t="s">
        <v>333</v>
      </c>
      <c r="K58" s="16" t="s">
        <v>334</v>
      </c>
      <c r="L58" s="16" t="s">
        <v>5</v>
      </c>
      <c r="M58" s="17" t="s">
        <v>335</v>
      </c>
      <c r="N58" s="18" t="str">
        <f t="shared" si="0"/>
        <v>Dentressangle</v>
      </c>
      <c r="O58" s="16" t="s">
        <v>336</v>
      </c>
      <c r="P58" s="13" t="str">
        <f t="shared" si="1"/>
        <v>Dentressangle Holding, Immobilier</v>
      </c>
      <c r="Q58" s="19" t="s">
        <v>336</v>
      </c>
      <c r="R58" s="13">
        <v>69002</v>
      </c>
      <c r="S58" s="13">
        <v>100</v>
      </c>
      <c r="T58" s="15"/>
      <c r="U58" s="20" t="s">
        <v>337</v>
      </c>
    </row>
    <row r="59" spans="1:21" ht="27.6" x14ac:dyDescent="0.3">
      <c r="A59" s="1">
        <v>2307</v>
      </c>
      <c r="B59" s="12">
        <v>58</v>
      </c>
      <c r="C59" s="13">
        <v>63</v>
      </c>
      <c r="D59" s="14">
        <v>1600</v>
      </c>
      <c r="E59" s="14">
        <v>1500</v>
      </c>
      <c r="F59" s="14">
        <v>0</v>
      </c>
      <c r="G59" s="15"/>
      <c r="H59" s="15"/>
      <c r="I59" s="16" t="s">
        <v>338</v>
      </c>
      <c r="J59" s="16" t="s">
        <v>339</v>
      </c>
      <c r="K59" s="16" t="s">
        <v>17</v>
      </c>
      <c r="L59" s="16" t="s">
        <v>5</v>
      </c>
      <c r="M59" s="17" t="s">
        <v>340</v>
      </c>
      <c r="N59" s="18" t="str">
        <f t="shared" si="0"/>
        <v>Fareva</v>
      </c>
      <c r="O59" s="16" t="s">
        <v>259</v>
      </c>
      <c r="P59" s="13" t="str">
        <f t="shared" si="1"/>
        <v>Fareva Pharmacie</v>
      </c>
      <c r="Q59" s="19" t="s">
        <v>259</v>
      </c>
      <c r="R59" s="13">
        <v>7300</v>
      </c>
      <c r="S59" s="13">
        <v>100</v>
      </c>
      <c r="T59" s="15"/>
      <c r="U59" s="20" t="s">
        <v>341</v>
      </c>
    </row>
    <row r="60" spans="1:21" ht="27.6" x14ac:dyDescent="0.3">
      <c r="A60" s="1">
        <v>2041</v>
      </c>
      <c r="B60" s="12">
        <v>59</v>
      </c>
      <c r="C60" s="13">
        <v>58</v>
      </c>
      <c r="D60" s="14">
        <v>1600</v>
      </c>
      <c r="E60" s="14">
        <v>1600</v>
      </c>
      <c r="F60" s="14">
        <v>750</v>
      </c>
      <c r="G60" s="15"/>
      <c r="H60" s="15"/>
      <c r="I60" s="16" t="s">
        <v>342</v>
      </c>
      <c r="J60" s="16" t="s">
        <v>343</v>
      </c>
      <c r="K60" s="16" t="s">
        <v>344</v>
      </c>
      <c r="L60" s="21"/>
      <c r="M60" s="17" t="s">
        <v>345</v>
      </c>
      <c r="N60" s="18" t="str">
        <f t="shared" si="0"/>
        <v>Veepee</v>
      </c>
      <c r="O60" s="16" t="s">
        <v>346</v>
      </c>
      <c r="P60" s="13" t="str">
        <f t="shared" si="1"/>
        <v>Veepee Internet, Distribution</v>
      </c>
      <c r="Q60" s="19" t="s">
        <v>346</v>
      </c>
      <c r="R60" s="13">
        <v>93210</v>
      </c>
      <c r="S60" s="13">
        <v>100</v>
      </c>
      <c r="T60" s="19" t="s">
        <v>32</v>
      </c>
      <c r="U60" s="20" t="s">
        <v>347</v>
      </c>
    </row>
    <row r="61" spans="1:21" ht="27.6" x14ac:dyDescent="0.3">
      <c r="A61" s="1">
        <v>346</v>
      </c>
      <c r="B61" s="12">
        <v>60</v>
      </c>
      <c r="C61" s="13">
        <v>58</v>
      </c>
      <c r="D61" s="14">
        <v>1600</v>
      </c>
      <c r="E61" s="14">
        <v>1600</v>
      </c>
      <c r="F61" s="14">
        <v>700</v>
      </c>
      <c r="G61" s="15"/>
      <c r="H61" s="15"/>
      <c r="I61" s="16" t="s">
        <v>348</v>
      </c>
      <c r="J61" s="16" t="s">
        <v>349</v>
      </c>
      <c r="K61" s="16" t="s">
        <v>350</v>
      </c>
      <c r="L61" s="16" t="s">
        <v>5</v>
      </c>
      <c r="M61" s="17" t="s">
        <v>351</v>
      </c>
      <c r="N61" s="18" t="str">
        <f t="shared" si="0"/>
        <v>Fiducial</v>
      </c>
      <c r="O61" s="16" t="s">
        <v>352</v>
      </c>
      <c r="P61" s="13" t="str">
        <f t="shared" si="1"/>
        <v>Fiducial Services financiers</v>
      </c>
      <c r="Q61" s="19" t="s">
        <v>353</v>
      </c>
      <c r="R61" s="13">
        <v>92925</v>
      </c>
      <c r="S61" s="13">
        <v>100</v>
      </c>
      <c r="T61" s="15"/>
      <c r="U61" s="20" t="s">
        <v>2589</v>
      </c>
    </row>
    <row r="62" spans="1:21" ht="41.4" x14ac:dyDescent="0.3">
      <c r="A62" s="1">
        <v>359</v>
      </c>
      <c r="B62" s="12">
        <v>61</v>
      </c>
      <c r="C62" s="13">
        <v>48</v>
      </c>
      <c r="D62" s="14">
        <v>1600</v>
      </c>
      <c r="E62" s="14">
        <v>1900</v>
      </c>
      <c r="F62" s="14">
        <v>750</v>
      </c>
      <c r="G62" s="15"/>
      <c r="H62" s="15"/>
      <c r="I62" s="16" t="s">
        <v>354</v>
      </c>
      <c r="J62" s="16" t="s">
        <v>355</v>
      </c>
      <c r="K62" s="16" t="s">
        <v>306</v>
      </c>
      <c r="L62" s="16" t="s">
        <v>5</v>
      </c>
      <c r="M62" s="17" t="s">
        <v>356</v>
      </c>
      <c r="N62" s="18" t="str">
        <f t="shared" si="0"/>
        <v>Groupe Decathlon</v>
      </c>
      <c r="O62" s="16" t="s">
        <v>49</v>
      </c>
      <c r="P62" s="13" t="str">
        <f t="shared" si="1"/>
        <v>Groupe Decathlon Distribution</v>
      </c>
      <c r="Q62" s="19" t="s">
        <v>135</v>
      </c>
      <c r="R62" s="13">
        <v>59665</v>
      </c>
      <c r="S62" s="13">
        <v>100</v>
      </c>
      <c r="T62" s="15"/>
      <c r="U62" s="20" t="s">
        <v>357</v>
      </c>
    </row>
    <row r="63" spans="1:21" ht="41.4" x14ac:dyDescent="0.3">
      <c r="A63" s="1">
        <v>117</v>
      </c>
      <c r="B63" s="12">
        <v>62</v>
      </c>
      <c r="C63" s="13">
        <v>63</v>
      </c>
      <c r="D63" s="14">
        <v>1549.9240716769041</v>
      </c>
      <c r="E63" s="14">
        <v>1500.1614513848569</v>
      </c>
      <c r="F63" s="14">
        <v>477.22676420537999</v>
      </c>
      <c r="G63" s="15"/>
      <c r="H63" s="15"/>
      <c r="I63" s="16" t="s">
        <v>358</v>
      </c>
      <c r="J63" s="16" t="s">
        <v>359</v>
      </c>
      <c r="K63" s="16" t="s">
        <v>360</v>
      </c>
      <c r="L63" s="16" t="s">
        <v>5</v>
      </c>
      <c r="M63" s="17" t="s">
        <v>361</v>
      </c>
      <c r="N63" s="18" t="str">
        <f t="shared" si="0"/>
        <v>Plastic Omnium</v>
      </c>
      <c r="O63" s="16" t="s">
        <v>187</v>
      </c>
      <c r="P63" s="13" t="str">
        <f t="shared" si="1"/>
        <v>Plastic Omnium Automobile</v>
      </c>
      <c r="Q63" s="19" t="s">
        <v>187</v>
      </c>
      <c r="R63" s="13">
        <v>92593</v>
      </c>
      <c r="S63" s="13">
        <v>75</v>
      </c>
      <c r="T63" s="15"/>
      <c r="U63" s="20" t="s">
        <v>362</v>
      </c>
    </row>
    <row r="64" spans="1:21" ht="29.1" customHeight="1" x14ac:dyDescent="0.3">
      <c r="A64" s="1">
        <v>546</v>
      </c>
      <c r="B64" s="12">
        <v>63</v>
      </c>
      <c r="C64" s="13">
        <v>53</v>
      </c>
      <c r="D64" s="14">
        <v>1500</v>
      </c>
      <c r="E64" s="14">
        <v>1700</v>
      </c>
      <c r="F64" s="14">
        <v>1200</v>
      </c>
      <c r="G64" s="15"/>
      <c r="H64" s="15"/>
      <c r="I64" s="16" t="s">
        <v>363</v>
      </c>
      <c r="J64" s="16" t="s">
        <v>364</v>
      </c>
      <c r="K64" s="21"/>
      <c r="L64" s="16" t="s">
        <v>5</v>
      </c>
      <c r="M64" s="17" t="s">
        <v>365</v>
      </c>
      <c r="N64" s="18" t="str">
        <f t="shared" si="0"/>
        <v>Oberthur Fiduciaire</v>
      </c>
      <c r="O64" s="16" t="s">
        <v>366</v>
      </c>
      <c r="P64" s="13" t="str">
        <f t="shared" si="1"/>
        <v>Oberthur Fiduciaire Industrie, Vins</v>
      </c>
      <c r="Q64" s="19" t="s">
        <v>367</v>
      </c>
      <c r="R64" s="13">
        <v>75008</v>
      </c>
      <c r="S64" s="13">
        <v>100</v>
      </c>
      <c r="T64" s="15"/>
      <c r="U64" s="20" t="s">
        <v>368</v>
      </c>
    </row>
    <row r="65" spans="1:21" ht="27.6" x14ac:dyDescent="0.3">
      <c r="A65" s="1">
        <v>3160</v>
      </c>
      <c r="B65" s="12">
        <v>64</v>
      </c>
      <c r="C65" s="15"/>
      <c r="D65" s="14">
        <v>1450.297016224335</v>
      </c>
      <c r="E65" s="14">
        <v>0</v>
      </c>
      <c r="F65" s="14">
        <v>0</v>
      </c>
      <c r="G65" s="15"/>
      <c r="H65" s="15"/>
      <c r="I65" s="16" t="s">
        <v>369</v>
      </c>
      <c r="J65" s="16" t="s">
        <v>370</v>
      </c>
      <c r="K65" s="16" t="s">
        <v>371</v>
      </c>
      <c r="L65" s="21"/>
      <c r="M65" s="17" t="s">
        <v>372</v>
      </c>
      <c r="N65" s="18" t="str">
        <f t="shared" si="0"/>
        <v>Moderna</v>
      </c>
      <c r="O65" s="16" t="s">
        <v>259</v>
      </c>
      <c r="P65" s="13" t="str">
        <f t="shared" si="1"/>
        <v>Moderna Pharmacie</v>
      </c>
      <c r="Q65" s="19" t="s">
        <v>373</v>
      </c>
      <c r="R65" s="13">
        <v>2139</v>
      </c>
      <c r="S65" s="13">
        <v>100</v>
      </c>
      <c r="T65" s="15"/>
      <c r="U65" s="20" t="s">
        <v>2590</v>
      </c>
    </row>
    <row r="66" spans="1:21" ht="27.6" x14ac:dyDescent="0.3">
      <c r="A66" s="1">
        <v>893</v>
      </c>
      <c r="B66" s="12">
        <v>65</v>
      </c>
      <c r="C66" s="13">
        <v>63</v>
      </c>
      <c r="D66" s="14">
        <v>1449.73293878708</v>
      </c>
      <c r="E66" s="14">
        <v>1499.8301679773999</v>
      </c>
      <c r="F66" s="14">
        <v>150.86114069212499</v>
      </c>
      <c r="G66" s="15"/>
      <c r="H66" s="15"/>
      <c r="I66" s="16" t="s">
        <v>374</v>
      </c>
      <c r="J66" s="16" t="s">
        <v>375</v>
      </c>
      <c r="K66" s="16" t="s">
        <v>376</v>
      </c>
      <c r="L66" s="16" t="s">
        <v>5</v>
      </c>
      <c r="M66" s="17" t="s">
        <v>377</v>
      </c>
      <c r="N66" s="18" t="str">
        <f t="shared" si="0"/>
        <v>Ubisoft</v>
      </c>
      <c r="O66" s="16" t="s">
        <v>73</v>
      </c>
      <c r="P66" s="13" t="str">
        <f t="shared" si="1"/>
        <v>Ubisoft Internet, Numérique</v>
      </c>
      <c r="Q66" s="19" t="s">
        <v>73</v>
      </c>
      <c r="R66" s="13">
        <v>93108</v>
      </c>
      <c r="S66" s="13">
        <v>100</v>
      </c>
      <c r="T66" s="15"/>
      <c r="U66" s="20" t="s">
        <v>378</v>
      </c>
    </row>
    <row r="67" spans="1:21" ht="27.6" x14ac:dyDescent="0.3">
      <c r="A67" s="1">
        <v>2111</v>
      </c>
      <c r="B67" s="12">
        <v>66</v>
      </c>
      <c r="C67" s="13">
        <v>63</v>
      </c>
      <c r="D67" s="14">
        <v>1400</v>
      </c>
      <c r="E67" s="14">
        <v>1500</v>
      </c>
      <c r="F67" s="14">
        <v>149.23335953760801</v>
      </c>
      <c r="G67" s="19" t="s">
        <v>32</v>
      </c>
      <c r="H67" s="19" t="s">
        <v>32</v>
      </c>
      <c r="I67" s="16" t="s">
        <v>379</v>
      </c>
      <c r="J67" s="16" t="s">
        <v>380</v>
      </c>
      <c r="K67" s="16" t="s">
        <v>275</v>
      </c>
      <c r="L67" s="21"/>
      <c r="M67" s="17" t="s">
        <v>381</v>
      </c>
      <c r="N67" s="18" t="str">
        <f t="shared" ref="N67:N130" si="2">PROPER(M67)</f>
        <v>Groupe Duval</v>
      </c>
      <c r="O67" s="16" t="s">
        <v>382</v>
      </c>
      <c r="P67" s="13" t="str">
        <f t="shared" ref="P67:P130" si="3">CONCATENATE(N67," ",(O67))</f>
        <v>Groupe Duval Immobilier, hôtellerie</v>
      </c>
      <c r="Q67" s="19" t="s">
        <v>383</v>
      </c>
      <c r="R67" s="13">
        <v>92100</v>
      </c>
      <c r="S67" s="13">
        <v>25</v>
      </c>
      <c r="T67" s="19" t="s">
        <v>32</v>
      </c>
      <c r="U67" s="20" t="s">
        <v>384</v>
      </c>
    </row>
    <row r="68" spans="1:21" ht="27.6" x14ac:dyDescent="0.3">
      <c r="A68" s="1">
        <v>222</v>
      </c>
      <c r="B68" s="12">
        <v>67</v>
      </c>
      <c r="C68" s="13">
        <v>53</v>
      </c>
      <c r="D68" s="14">
        <v>1400</v>
      </c>
      <c r="E68" s="14">
        <v>1700</v>
      </c>
      <c r="F68" s="14">
        <v>1200</v>
      </c>
      <c r="G68" s="15"/>
      <c r="H68" s="15"/>
      <c r="I68" s="16" t="s">
        <v>385</v>
      </c>
      <c r="J68" s="16" t="s">
        <v>386</v>
      </c>
      <c r="K68" s="16" t="s">
        <v>387</v>
      </c>
      <c r="L68" s="16" t="s">
        <v>5</v>
      </c>
      <c r="M68" s="17" t="s">
        <v>388</v>
      </c>
      <c r="N68" s="18" t="str">
        <f t="shared" si="2"/>
        <v>Fayat</v>
      </c>
      <c r="O68" s="16" t="s">
        <v>389</v>
      </c>
      <c r="P68" s="13" t="str">
        <f t="shared" si="3"/>
        <v>Fayat BTP, Vins</v>
      </c>
      <c r="Q68" s="19" t="s">
        <v>389</v>
      </c>
      <c r="R68" s="13">
        <v>33029</v>
      </c>
      <c r="S68" s="13">
        <v>100</v>
      </c>
      <c r="T68" s="19" t="s">
        <v>32</v>
      </c>
      <c r="U68" s="20" t="s">
        <v>390</v>
      </c>
    </row>
    <row r="69" spans="1:21" ht="27.6" x14ac:dyDescent="0.3">
      <c r="A69" s="1">
        <v>2067</v>
      </c>
      <c r="B69" s="12">
        <v>68</v>
      </c>
      <c r="C69" s="13">
        <v>63</v>
      </c>
      <c r="D69" s="14">
        <v>1400</v>
      </c>
      <c r="E69" s="14">
        <v>1500</v>
      </c>
      <c r="F69" s="14">
        <v>1300</v>
      </c>
      <c r="G69" s="15"/>
      <c r="H69" s="15"/>
      <c r="I69" s="16" t="s">
        <v>391</v>
      </c>
      <c r="J69" s="16" t="s">
        <v>392</v>
      </c>
      <c r="K69" s="16" t="s">
        <v>393</v>
      </c>
      <c r="L69" s="16" t="s">
        <v>5</v>
      </c>
      <c r="M69" s="17" t="s">
        <v>394</v>
      </c>
      <c r="N69" s="18" t="str">
        <f t="shared" si="2"/>
        <v>Groupe Mimran</v>
      </c>
      <c r="O69" s="16" t="s">
        <v>55</v>
      </c>
      <c r="P69" s="13" t="str">
        <f t="shared" si="3"/>
        <v>Groupe Mimran Holding</v>
      </c>
      <c r="Q69" s="19" t="s">
        <v>395</v>
      </c>
      <c r="R69" s="13">
        <v>3780</v>
      </c>
      <c r="S69" s="13">
        <v>100</v>
      </c>
      <c r="T69" s="15"/>
      <c r="U69" s="20" t="s">
        <v>396</v>
      </c>
    </row>
    <row r="70" spans="1:21" ht="27.6" x14ac:dyDescent="0.3">
      <c r="A70" s="1">
        <v>2494</v>
      </c>
      <c r="B70" s="12">
        <v>69</v>
      </c>
      <c r="C70" s="13">
        <v>58</v>
      </c>
      <c r="D70" s="14">
        <v>1400</v>
      </c>
      <c r="E70" s="14">
        <v>1600</v>
      </c>
      <c r="F70" s="14">
        <v>0</v>
      </c>
      <c r="G70" s="15"/>
      <c r="H70" s="15"/>
      <c r="I70" s="16" t="s">
        <v>397</v>
      </c>
      <c r="J70" s="16" t="s">
        <v>398</v>
      </c>
      <c r="K70" s="16" t="s">
        <v>185</v>
      </c>
      <c r="L70" s="16" t="s">
        <v>5</v>
      </c>
      <c r="M70" s="17" t="s">
        <v>399</v>
      </c>
      <c r="N70" s="18" t="str">
        <f t="shared" si="2"/>
        <v>Mouawad</v>
      </c>
      <c r="O70" s="16" t="s">
        <v>400</v>
      </c>
      <c r="P70" s="13" t="str">
        <f t="shared" si="3"/>
        <v>Mouawad Luxe, Immobilier</v>
      </c>
      <c r="Q70" s="19" t="s">
        <v>400</v>
      </c>
      <c r="R70" s="13">
        <v>1227</v>
      </c>
      <c r="S70" s="13">
        <v>75</v>
      </c>
      <c r="T70" s="15"/>
      <c r="U70" s="20" t="s">
        <v>401</v>
      </c>
    </row>
    <row r="71" spans="1:21" ht="27.6" x14ac:dyDescent="0.3">
      <c r="A71" s="1">
        <v>643</v>
      </c>
      <c r="B71" s="12">
        <v>70</v>
      </c>
      <c r="C71" s="13">
        <v>72</v>
      </c>
      <c r="D71" s="14">
        <v>1349.8213824249999</v>
      </c>
      <c r="E71" s="14">
        <v>1399.8115296000001</v>
      </c>
      <c r="F71" s="14">
        <v>552.16474004249994</v>
      </c>
      <c r="G71" s="15"/>
      <c r="H71" s="15"/>
      <c r="I71" s="16" t="s">
        <v>402</v>
      </c>
      <c r="J71" s="16" t="s">
        <v>403</v>
      </c>
      <c r="K71" s="21"/>
      <c r="L71" s="16" t="s">
        <v>5</v>
      </c>
      <c r="M71" s="17" t="s">
        <v>404</v>
      </c>
      <c r="N71" s="18" t="str">
        <f t="shared" si="2"/>
        <v>Michelin</v>
      </c>
      <c r="O71" s="16" t="s">
        <v>187</v>
      </c>
      <c r="P71" s="13" t="str">
        <f t="shared" si="3"/>
        <v>Michelin Automobile</v>
      </c>
      <c r="Q71" s="19" t="s">
        <v>405</v>
      </c>
      <c r="R71" s="13">
        <v>63040</v>
      </c>
      <c r="S71" s="13">
        <v>25</v>
      </c>
      <c r="T71" s="15"/>
      <c r="U71" s="20" t="s">
        <v>406</v>
      </c>
    </row>
    <row r="72" spans="1:21" ht="27.6" x14ac:dyDescent="0.3">
      <c r="A72" s="1">
        <v>866</v>
      </c>
      <c r="B72" s="12">
        <v>71</v>
      </c>
      <c r="C72" s="13">
        <v>63</v>
      </c>
      <c r="D72" s="14">
        <v>1300</v>
      </c>
      <c r="E72" s="14">
        <v>1500</v>
      </c>
      <c r="F72" s="14">
        <v>450</v>
      </c>
      <c r="G72" s="15"/>
      <c r="H72" s="15"/>
      <c r="I72" s="16" t="s">
        <v>407</v>
      </c>
      <c r="J72" s="16" t="s">
        <v>408</v>
      </c>
      <c r="K72" s="16" t="s">
        <v>409</v>
      </c>
      <c r="L72" s="16" t="s">
        <v>5</v>
      </c>
      <c r="M72" s="17" t="s">
        <v>410</v>
      </c>
      <c r="N72" s="18" t="str">
        <f t="shared" si="2"/>
        <v>Longchamp</v>
      </c>
      <c r="O72" s="16" t="s">
        <v>20</v>
      </c>
      <c r="P72" s="13" t="str">
        <f t="shared" si="3"/>
        <v>Longchamp Luxe</v>
      </c>
      <c r="Q72" s="19" t="s">
        <v>20</v>
      </c>
      <c r="R72" s="13">
        <v>75001</v>
      </c>
      <c r="S72" s="13">
        <v>75</v>
      </c>
      <c r="T72" s="15"/>
      <c r="U72" s="20" t="s">
        <v>411</v>
      </c>
    </row>
    <row r="73" spans="1:21" ht="27.6" x14ac:dyDescent="0.3">
      <c r="A73" s="1">
        <v>2122</v>
      </c>
      <c r="B73" s="12">
        <v>72</v>
      </c>
      <c r="C73" s="13">
        <v>75</v>
      </c>
      <c r="D73" s="14">
        <v>1300</v>
      </c>
      <c r="E73" s="14">
        <v>1300</v>
      </c>
      <c r="F73" s="14">
        <v>500</v>
      </c>
      <c r="G73" s="15"/>
      <c r="H73" s="15"/>
      <c r="I73" s="16" t="s">
        <v>412</v>
      </c>
      <c r="J73" s="16" t="s">
        <v>413</v>
      </c>
      <c r="K73" s="16" t="s">
        <v>414</v>
      </c>
      <c r="L73" s="16" t="s">
        <v>415</v>
      </c>
      <c r="M73" s="17" t="s">
        <v>416</v>
      </c>
      <c r="N73" s="18" t="str">
        <f t="shared" si="2"/>
        <v>Groupe Atlantic</v>
      </c>
      <c r="O73" s="16" t="s">
        <v>227</v>
      </c>
      <c r="P73" s="13" t="str">
        <f t="shared" si="3"/>
        <v>Groupe Atlantic Industrie</v>
      </c>
      <c r="Q73" s="19" t="s">
        <v>417</v>
      </c>
      <c r="R73" s="13">
        <v>85000</v>
      </c>
      <c r="S73" s="13">
        <v>100</v>
      </c>
      <c r="T73" s="15"/>
      <c r="U73" s="20" t="s">
        <v>418</v>
      </c>
    </row>
    <row r="74" spans="1:21" ht="27.6" x14ac:dyDescent="0.3">
      <c r="A74" s="1">
        <v>224</v>
      </c>
      <c r="B74" s="12">
        <v>73</v>
      </c>
      <c r="C74" s="13">
        <v>90</v>
      </c>
      <c r="D74" s="14">
        <v>1249.5981781999999</v>
      </c>
      <c r="E74" s="14">
        <v>1099.6004872799999</v>
      </c>
      <c r="F74" s="14">
        <v>724.58601519199999</v>
      </c>
      <c r="G74" s="15"/>
      <c r="H74" s="15"/>
      <c r="I74" s="16" t="s">
        <v>419</v>
      </c>
      <c r="J74" s="16" t="s">
        <v>420</v>
      </c>
      <c r="K74" s="16" t="s">
        <v>421</v>
      </c>
      <c r="L74" s="16" t="s">
        <v>422</v>
      </c>
      <c r="M74" s="17" t="s">
        <v>423</v>
      </c>
      <c r="N74" s="18" t="str">
        <f t="shared" si="2"/>
        <v>Fromageries Bel</v>
      </c>
      <c r="O74" s="16" t="s">
        <v>174</v>
      </c>
      <c r="P74" s="13" t="str">
        <f t="shared" si="3"/>
        <v>Fromageries Bel Agroalimentaire</v>
      </c>
      <c r="Q74" s="19" t="s">
        <v>424</v>
      </c>
      <c r="R74" s="13">
        <v>92150</v>
      </c>
      <c r="S74" s="13">
        <v>50</v>
      </c>
      <c r="T74" s="19" t="s">
        <v>32</v>
      </c>
      <c r="U74" s="20" t="s">
        <v>425</v>
      </c>
    </row>
    <row r="75" spans="1:21" ht="41.4" x14ac:dyDescent="0.3">
      <c r="A75" s="1">
        <v>125</v>
      </c>
      <c r="B75" s="12">
        <v>74</v>
      </c>
      <c r="C75" s="13">
        <v>53</v>
      </c>
      <c r="D75" s="14">
        <v>1200</v>
      </c>
      <c r="E75" s="14">
        <v>1700</v>
      </c>
      <c r="F75" s="14">
        <v>1200</v>
      </c>
      <c r="G75" s="15"/>
      <c r="H75" s="15"/>
      <c r="I75" s="16" t="s">
        <v>426</v>
      </c>
      <c r="J75" s="16" t="s">
        <v>427</v>
      </c>
      <c r="K75" s="16" t="s">
        <v>414</v>
      </c>
      <c r="L75" s="16" t="s">
        <v>428</v>
      </c>
      <c r="M75" s="17" t="s">
        <v>429</v>
      </c>
      <c r="N75" s="18" t="str">
        <f t="shared" si="2"/>
        <v>La Martiniquaise</v>
      </c>
      <c r="O75" s="16" t="s">
        <v>430</v>
      </c>
      <c r="P75" s="13" t="str">
        <f t="shared" si="3"/>
        <v>La Martiniquaise Vins, Champagnes</v>
      </c>
      <c r="Q75" s="19" t="s">
        <v>95</v>
      </c>
      <c r="R75" s="13">
        <v>94222</v>
      </c>
      <c r="S75" s="13">
        <v>100</v>
      </c>
      <c r="T75" s="19" t="s">
        <v>32</v>
      </c>
      <c r="U75" s="20" t="s">
        <v>2591</v>
      </c>
    </row>
    <row r="76" spans="1:21" ht="27.6" x14ac:dyDescent="0.3">
      <c r="A76" s="1">
        <v>1963</v>
      </c>
      <c r="B76" s="12">
        <v>75</v>
      </c>
      <c r="C76" s="13">
        <v>116</v>
      </c>
      <c r="D76" s="14">
        <v>1200</v>
      </c>
      <c r="E76" s="14">
        <v>820</v>
      </c>
      <c r="F76" s="14">
        <v>750</v>
      </c>
      <c r="G76" s="15"/>
      <c r="H76" s="15"/>
      <c r="I76" s="16" t="s">
        <v>431</v>
      </c>
      <c r="J76" s="16" t="s">
        <v>432</v>
      </c>
      <c r="K76" s="16" t="s">
        <v>371</v>
      </c>
      <c r="L76" s="21"/>
      <c r="M76" s="17" t="s">
        <v>433</v>
      </c>
      <c r="N76" s="18" t="str">
        <f t="shared" si="2"/>
        <v>Lov Group</v>
      </c>
      <c r="O76" s="16" t="s">
        <v>434</v>
      </c>
      <c r="P76" s="13" t="str">
        <f t="shared" si="3"/>
        <v>Lov Group Holding, Médias</v>
      </c>
      <c r="Q76" s="19" t="s">
        <v>435</v>
      </c>
      <c r="R76" s="13">
        <v>75008</v>
      </c>
      <c r="S76" s="13">
        <v>100</v>
      </c>
      <c r="T76" s="15"/>
      <c r="U76" s="20" t="s">
        <v>436</v>
      </c>
    </row>
    <row r="77" spans="1:21" ht="27.6" x14ac:dyDescent="0.3">
      <c r="A77" s="1">
        <v>1995</v>
      </c>
      <c r="B77" s="12">
        <v>76</v>
      </c>
      <c r="C77" s="13">
        <v>63</v>
      </c>
      <c r="D77" s="14">
        <v>1200</v>
      </c>
      <c r="E77" s="14">
        <v>1500</v>
      </c>
      <c r="F77" s="14">
        <v>0</v>
      </c>
      <c r="G77" s="15"/>
      <c r="H77" s="15"/>
      <c r="I77" s="16" t="s">
        <v>437</v>
      </c>
      <c r="J77" s="16" t="s">
        <v>438</v>
      </c>
      <c r="K77" s="16" t="s">
        <v>439</v>
      </c>
      <c r="L77" s="16" t="s">
        <v>5</v>
      </c>
      <c r="M77" s="17" t="s">
        <v>440</v>
      </c>
      <c r="N77" s="18" t="str">
        <f t="shared" si="2"/>
        <v>Loxam</v>
      </c>
      <c r="O77" s="16" t="s">
        <v>441</v>
      </c>
      <c r="P77" s="13" t="str">
        <f t="shared" si="3"/>
        <v>Loxam Services</v>
      </c>
      <c r="Q77" s="19" t="s">
        <v>442</v>
      </c>
      <c r="R77" s="13">
        <v>75219</v>
      </c>
      <c r="S77" s="13">
        <v>100</v>
      </c>
      <c r="T77" s="15"/>
      <c r="U77" s="20" t="s">
        <v>443</v>
      </c>
    </row>
    <row r="78" spans="1:21" ht="43.5" customHeight="1" x14ac:dyDescent="0.3">
      <c r="A78" s="1">
        <v>532</v>
      </c>
      <c r="B78" s="12">
        <v>77</v>
      </c>
      <c r="C78" s="13">
        <v>81</v>
      </c>
      <c r="D78" s="14">
        <v>1200</v>
      </c>
      <c r="E78" s="14">
        <v>1200</v>
      </c>
      <c r="F78" s="14">
        <v>500</v>
      </c>
      <c r="G78" s="15"/>
      <c r="H78" s="15"/>
      <c r="I78" s="16" t="s">
        <v>444</v>
      </c>
      <c r="J78" s="16" t="s">
        <v>445</v>
      </c>
      <c r="K78" s="16" t="s">
        <v>446</v>
      </c>
      <c r="L78" s="16" t="s">
        <v>447</v>
      </c>
      <c r="M78" s="17" t="s">
        <v>448</v>
      </c>
      <c r="N78" s="18" t="str">
        <f t="shared" si="2"/>
        <v>Groupe Lefebvre Sarrut</v>
      </c>
      <c r="O78" s="16" t="s">
        <v>49</v>
      </c>
      <c r="P78" s="13" t="str">
        <f t="shared" si="3"/>
        <v>Groupe Lefebvre Sarrut Distribution</v>
      </c>
      <c r="Q78" s="19" t="s">
        <v>449</v>
      </c>
      <c r="R78" s="13">
        <v>92300</v>
      </c>
      <c r="S78" s="13">
        <v>75</v>
      </c>
      <c r="T78" s="15"/>
      <c r="U78" s="20" t="s">
        <v>450</v>
      </c>
    </row>
    <row r="79" spans="1:21" ht="27.6" x14ac:dyDescent="0.3">
      <c r="A79" s="1">
        <v>458</v>
      </c>
      <c r="B79" s="12">
        <v>78</v>
      </c>
      <c r="C79" s="13">
        <v>81</v>
      </c>
      <c r="D79" s="14">
        <v>1200</v>
      </c>
      <c r="E79" s="14">
        <v>1200</v>
      </c>
      <c r="F79" s="14">
        <v>500</v>
      </c>
      <c r="G79" s="15"/>
      <c r="H79" s="15"/>
      <c r="I79" s="16" t="s">
        <v>451</v>
      </c>
      <c r="J79" s="16" t="s">
        <v>452</v>
      </c>
      <c r="K79" s="21"/>
      <c r="L79" s="16" t="s">
        <v>5</v>
      </c>
      <c r="M79" s="17" t="s">
        <v>453</v>
      </c>
      <c r="N79" s="18" t="str">
        <f t="shared" si="2"/>
        <v>Groupe Alma</v>
      </c>
      <c r="O79" s="16" t="s">
        <v>174</v>
      </c>
      <c r="P79" s="13" t="str">
        <f t="shared" si="3"/>
        <v>Groupe Alma Agroalimentaire</v>
      </c>
      <c r="Q79" s="19" t="s">
        <v>174</v>
      </c>
      <c r="R79" s="13">
        <v>61420</v>
      </c>
      <c r="S79" s="13">
        <v>50</v>
      </c>
      <c r="T79" s="15"/>
      <c r="U79" s="20" t="s">
        <v>454</v>
      </c>
    </row>
    <row r="80" spans="1:21" ht="32.1" customHeight="1" x14ac:dyDescent="0.3">
      <c r="A80" s="1">
        <v>2636</v>
      </c>
      <c r="B80" s="12">
        <v>79</v>
      </c>
      <c r="C80" s="13">
        <v>75</v>
      </c>
      <c r="D80" s="14">
        <v>1200</v>
      </c>
      <c r="E80" s="14">
        <v>1300</v>
      </c>
      <c r="F80" s="14">
        <v>0</v>
      </c>
      <c r="G80" s="15"/>
      <c r="H80" s="15"/>
      <c r="I80" s="16" t="s">
        <v>455</v>
      </c>
      <c r="J80" s="16" t="s">
        <v>456</v>
      </c>
      <c r="K80" s="16" t="s">
        <v>150</v>
      </c>
      <c r="L80" s="21"/>
      <c r="M80" s="17" t="s">
        <v>457</v>
      </c>
      <c r="N80" s="18" t="str">
        <f t="shared" si="2"/>
        <v>Europequipements</v>
      </c>
      <c r="O80" s="16" t="s">
        <v>458</v>
      </c>
      <c r="P80" s="13" t="str">
        <f t="shared" si="3"/>
        <v>Europequipements Immobilier, Hôtellerie</v>
      </c>
      <c r="Q80" s="19" t="s">
        <v>458</v>
      </c>
      <c r="R80" s="13">
        <v>75008</v>
      </c>
      <c r="S80" s="13">
        <v>100</v>
      </c>
      <c r="T80" s="15"/>
      <c r="U80" s="20" t="s">
        <v>459</v>
      </c>
    </row>
    <row r="81" spans="1:21" ht="27.6" x14ac:dyDescent="0.3">
      <c r="A81" s="1">
        <v>2755</v>
      </c>
      <c r="B81" s="12">
        <v>80</v>
      </c>
      <c r="C81" s="13">
        <v>81</v>
      </c>
      <c r="D81" s="14">
        <v>1200</v>
      </c>
      <c r="E81" s="14">
        <v>1200</v>
      </c>
      <c r="F81" s="14">
        <v>0</v>
      </c>
      <c r="G81" s="15"/>
      <c r="H81" s="15"/>
      <c r="I81" s="16" t="s">
        <v>460</v>
      </c>
      <c r="J81" s="16" t="s">
        <v>461</v>
      </c>
      <c r="K81" s="16" t="s">
        <v>462</v>
      </c>
      <c r="L81" s="16" t="s">
        <v>5</v>
      </c>
      <c r="M81" s="17" t="s">
        <v>463</v>
      </c>
      <c r="N81" s="18" t="str">
        <f t="shared" si="2"/>
        <v>Groupe Stago</v>
      </c>
      <c r="O81" s="16" t="s">
        <v>259</v>
      </c>
      <c r="P81" s="13" t="str">
        <f t="shared" si="3"/>
        <v>Groupe Stago Pharmacie</v>
      </c>
      <c r="Q81" s="19" t="s">
        <v>464</v>
      </c>
      <c r="R81" s="13">
        <v>92600</v>
      </c>
      <c r="S81" s="13">
        <v>50</v>
      </c>
      <c r="T81" s="15"/>
      <c r="U81" s="20" t="s">
        <v>465</v>
      </c>
    </row>
    <row r="82" spans="1:21" ht="41.4" x14ac:dyDescent="0.3">
      <c r="A82" s="1">
        <v>1736</v>
      </c>
      <c r="B82" s="12">
        <v>81</v>
      </c>
      <c r="C82" s="13">
        <v>75</v>
      </c>
      <c r="D82" s="14">
        <v>1150.0963873241601</v>
      </c>
      <c r="E82" s="14">
        <v>1300.2582110799999</v>
      </c>
      <c r="F82" s="14">
        <v>728.19256817999997</v>
      </c>
      <c r="G82" s="15"/>
      <c r="H82" s="15"/>
      <c r="I82" s="16" t="s">
        <v>466</v>
      </c>
      <c r="J82" s="16" t="s">
        <v>467</v>
      </c>
      <c r="K82" s="16" t="s">
        <v>36</v>
      </c>
      <c r="L82" s="16" t="s">
        <v>28</v>
      </c>
      <c r="M82" s="17" t="s">
        <v>468</v>
      </c>
      <c r="N82" s="18" t="str">
        <f t="shared" si="2"/>
        <v>Altarea Cogedim</v>
      </c>
      <c r="O82" s="16" t="s">
        <v>469</v>
      </c>
      <c r="P82" s="13" t="str">
        <f t="shared" si="3"/>
        <v>Altarea Cogedim Immobilier</v>
      </c>
      <c r="Q82" s="19" t="s">
        <v>469</v>
      </c>
      <c r="R82" s="13">
        <v>75008</v>
      </c>
      <c r="S82" s="13">
        <v>100</v>
      </c>
      <c r="T82" s="15"/>
      <c r="U82" s="20" t="s">
        <v>470</v>
      </c>
    </row>
    <row r="83" spans="1:21" ht="41.4" x14ac:dyDescent="0.3">
      <c r="A83" s="1">
        <v>258</v>
      </c>
      <c r="B83" s="12">
        <v>82</v>
      </c>
      <c r="C83" s="13">
        <v>81</v>
      </c>
      <c r="D83" s="14">
        <v>1100</v>
      </c>
      <c r="E83" s="14">
        <v>1200</v>
      </c>
      <c r="F83" s="14">
        <v>350</v>
      </c>
      <c r="G83" s="15"/>
      <c r="H83" s="15"/>
      <c r="I83" s="16" t="s">
        <v>471</v>
      </c>
      <c r="J83" s="16" t="s">
        <v>472</v>
      </c>
      <c r="K83" s="16" t="s">
        <v>473</v>
      </c>
      <c r="L83" s="16" t="s">
        <v>474</v>
      </c>
      <c r="M83" s="17" t="s">
        <v>475</v>
      </c>
      <c r="N83" s="18" t="str">
        <f t="shared" si="2"/>
        <v>Andros</v>
      </c>
      <c r="O83" s="16" t="s">
        <v>174</v>
      </c>
      <c r="P83" s="13" t="str">
        <f t="shared" si="3"/>
        <v>Andros Agroalimentaire</v>
      </c>
      <c r="Q83" s="19" t="s">
        <v>174</v>
      </c>
      <c r="R83" s="13">
        <v>46130</v>
      </c>
      <c r="S83" s="13">
        <v>75</v>
      </c>
      <c r="T83" s="15"/>
      <c r="U83" s="20" t="s">
        <v>476</v>
      </c>
    </row>
    <row r="84" spans="1:21" ht="30.6" customHeight="1" x14ac:dyDescent="0.3">
      <c r="A84" s="1">
        <v>2106</v>
      </c>
      <c r="B84" s="12">
        <v>83</v>
      </c>
      <c r="C84" s="13">
        <v>58</v>
      </c>
      <c r="D84" s="14">
        <v>1100</v>
      </c>
      <c r="E84" s="14">
        <v>1600</v>
      </c>
      <c r="F84" s="14">
        <v>0</v>
      </c>
      <c r="G84" s="15"/>
      <c r="H84" s="15"/>
      <c r="I84" s="16" t="s">
        <v>477</v>
      </c>
      <c r="J84" s="16" t="s">
        <v>478</v>
      </c>
      <c r="K84" s="16" t="s">
        <v>409</v>
      </c>
      <c r="L84" s="21"/>
      <c r="M84" s="17" t="s">
        <v>479</v>
      </c>
      <c r="N84" s="18" t="str">
        <f t="shared" si="2"/>
        <v>Compagnie De Phalsbourg</v>
      </c>
      <c r="O84" s="16" t="s">
        <v>469</v>
      </c>
      <c r="P84" s="13" t="str">
        <f t="shared" si="3"/>
        <v>Compagnie De Phalsbourg Immobilier</v>
      </c>
      <c r="Q84" s="19" t="s">
        <v>480</v>
      </c>
      <c r="R84" s="13">
        <v>75001</v>
      </c>
      <c r="S84" s="13">
        <v>100</v>
      </c>
      <c r="T84" s="15"/>
      <c r="U84" s="20" t="s">
        <v>2592</v>
      </c>
    </row>
    <row r="85" spans="1:21" ht="27.6" x14ac:dyDescent="0.3">
      <c r="A85" s="1">
        <v>354</v>
      </c>
      <c r="B85" s="12">
        <v>84</v>
      </c>
      <c r="C85" s="13">
        <v>95</v>
      </c>
      <c r="D85" s="14">
        <v>1100</v>
      </c>
      <c r="E85" s="14">
        <v>1000</v>
      </c>
      <c r="F85" s="14">
        <v>440</v>
      </c>
      <c r="G85" s="15"/>
      <c r="H85" s="15"/>
      <c r="I85" s="16" t="s">
        <v>481</v>
      </c>
      <c r="J85" s="16" t="s">
        <v>482</v>
      </c>
      <c r="K85" s="21"/>
      <c r="L85" s="16" t="s">
        <v>5</v>
      </c>
      <c r="M85" s="17" t="s">
        <v>483</v>
      </c>
      <c r="N85" s="18" t="str">
        <f t="shared" si="2"/>
        <v>Urgo</v>
      </c>
      <c r="O85" s="16" t="s">
        <v>484</v>
      </c>
      <c r="P85" s="13" t="str">
        <f t="shared" si="3"/>
        <v>Urgo Pharmacie, Vins</v>
      </c>
      <c r="Q85" s="19" t="s">
        <v>485</v>
      </c>
      <c r="R85" s="13">
        <v>75008</v>
      </c>
      <c r="S85" s="13">
        <v>75</v>
      </c>
      <c r="T85" s="15"/>
      <c r="U85" s="20" t="s">
        <v>486</v>
      </c>
    </row>
    <row r="86" spans="1:21" ht="41.4" x14ac:dyDescent="0.3">
      <c r="A86" s="1">
        <v>2235</v>
      </c>
      <c r="B86" s="12">
        <v>85</v>
      </c>
      <c r="C86" s="13">
        <v>81</v>
      </c>
      <c r="D86" s="14">
        <v>1100</v>
      </c>
      <c r="E86" s="14">
        <v>1200</v>
      </c>
      <c r="F86" s="14">
        <v>1200</v>
      </c>
      <c r="G86" s="15"/>
      <c r="H86" s="15"/>
      <c r="I86" s="16" t="s">
        <v>487</v>
      </c>
      <c r="J86" s="16" t="s">
        <v>488</v>
      </c>
      <c r="K86" s="16" t="s">
        <v>489</v>
      </c>
      <c r="L86" s="16" t="s">
        <v>5</v>
      </c>
      <c r="M86" s="17" t="s">
        <v>490</v>
      </c>
      <c r="N86" s="18" t="str">
        <f t="shared" si="2"/>
        <v>Florac</v>
      </c>
      <c r="O86" s="16" t="s">
        <v>55</v>
      </c>
      <c r="P86" s="13" t="str">
        <f t="shared" si="3"/>
        <v>Florac Holding</v>
      </c>
      <c r="Q86" s="19" t="s">
        <v>491</v>
      </c>
      <c r="R86" s="13">
        <v>75007</v>
      </c>
      <c r="S86" s="13">
        <v>50</v>
      </c>
      <c r="T86" s="15"/>
      <c r="U86" s="20" t="s">
        <v>492</v>
      </c>
    </row>
    <row r="87" spans="1:21" ht="41.4" x14ac:dyDescent="0.3">
      <c r="A87" s="1">
        <v>2364</v>
      </c>
      <c r="B87" s="12">
        <v>86</v>
      </c>
      <c r="C87" s="13">
        <v>63</v>
      </c>
      <c r="D87" s="14">
        <v>1100</v>
      </c>
      <c r="E87" s="14">
        <v>1500</v>
      </c>
      <c r="F87" s="14">
        <v>0</v>
      </c>
      <c r="G87" s="15"/>
      <c r="H87" s="15"/>
      <c r="I87" s="16" t="s">
        <v>493</v>
      </c>
      <c r="J87" s="16" t="s">
        <v>494</v>
      </c>
      <c r="K87" s="16" t="s">
        <v>495</v>
      </c>
      <c r="L87" s="21"/>
      <c r="M87" s="17" t="s">
        <v>496</v>
      </c>
      <c r="N87" s="18" t="str">
        <f t="shared" si="2"/>
        <v>Murray Holdings</v>
      </c>
      <c r="O87" s="16" t="s">
        <v>497</v>
      </c>
      <c r="P87" s="13" t="str">
        <f t="shared" si="3"/>
        <v>Murray Holdings Immobilier, Industrie</v>
      </c>
      <c r="Q87" s="19" t="s">
        <v>497</v>
      </c>
      <c r="R87" s="13">
        <v>59</v>
      </c>
      <c r="S87" s="13">
        <v>100</v>
      </c>
      <c r="T87" s="15"/>
      <c r="U87" s="20" t="s">
        <v>498</v>
      </c>
    </row>
    <row r="88" spans="1:21" ht="27.6" x14ac:dyDescent="0.3">
      <c r="A88" s="1">
        <v>2344</v>
      </c>
      <c r="B88" s="12">
        <v>87</v>
      </c>
      <c r="C88" s="13">
        <v>81</v>
      </c>
      <c r="D88" s="14">
        <v>1100</v>
      </c>
      <c r="E88" s="14">
        <v>1200</v>
      </c>
      <c r="F88" s="14">
        <v>0</v>
      </c>
      <c r="G88" s="15"/>
      <c r="H88" s="15"/>
      <c r="I88" s="16" t="s">
        <v>499</v>
      </c>
      <c r="J88" s="16" t="s">
        <v>500</v>
      </c>
      <c r="K88" s="16" t="s">
        <v>501</v>
      </c>
      <c r="L88" s="16" t="s">
        <v>5</v>
      </c>
      <c r="M88" s="17" t="s">
        <v>502</v>
      </c>
      <c r="N88" s="18" t="str">
        <f t="shared" si="2"/>
        <v>Groupe Pichet</v>
      </c>
      <c r="O88" s="16" t="s">
        <v>503</v>
      </c>
      <c r="P88" s="13" t="str">
        <f t="shared" si="3"/>
        <v>Groupe Pichet Immobilier, Vins</v>
      </c>
      <c r="Q88" s="19" t="s">
        <v>504</v>
      </c>
      <c r="R88" s="13">
        <v>33608</v>
      </c>
      <c r="S88" s="13">
        <v>100</v>
      </c>
      <c r="T88" s="15"/>
      <c r="U88" s="20" t="s">
        <v>505</v>
      </c>
    </row>
    <row r="89" spans="1:21" ht="27.6" x14ac:dyDescent="0.3">
      <c r="A89" s="1">
        <v>556</v>
      </c>
      <c r="B89" s="12">
        <v>88</v>
      </c>
      <c r="C89" s="13">
        <v>63</v>
      </c>
      <c r="D89" s="14">
        <v>1100</v>
      </c>
      <c r="E89" s="14">
        <v>1500</v>
      </c>
      <c r="F89" s="14">
        <v>1100</v>
      </c>
      <c r="G89" s="15"/>
      <c r="H89" s="15"/>
      <c r="I89" s="16" t="s">
        <v>506</v>
      </c>
      <c r="J89" s="16" t="s">
        <v>507</v>
      </c>
      <c r="K89" s="16" t="s">
        <v>508</v>
      </c>
      <c r="L89" s="16" t="s">
        <v>5</v>
      </c>
      <c r="M89" s="17" t="s">
        <v>509</v>
      </c>
      <c r="N89" s="18" t="str">
        <f t="shared" si="2"/>
        <v>Pathe</v>
      </c>
      <c r="O89" s="16" t="s">
        <v>510</v>
      </c>
      <c r="P89" s="13" t="str">
        <f t="shared" si="3"/>
        <v>Pathe Cinéma</v>
      </c>
      <c r="Q89" s="19" t="s">
        <v>511</v>
      </c>
      <c r="R89" s="13">
        <v>75008</v>
      </c>
      <c r="S89" s="13">
        <v>75</v>
      </c>
      <c r="T89" s="15"/>
      <c r="U89" s="20" t="s">
        <v>512</v>
      </c>
    </row>
    <row r="90" spans="1:21" ht="41.4" x14ac:dyDescent="0.3">
      <c r="A90" s="1">
        <v>1339</v>
      </c>
      <c r="B90" s="12">
        <v>89</v>
      </c>
      <c r="C90" s="13">
        <v>81</v>
      </c>
      <c r="D90" s="14">
        <v>1050</v>
      </c>
      <c r="E90" s="14">
        <v>1200</v>
      </c>
      <c r="F90" s="14">
        <v>1000</v>
      </c>
      <c r="G90" s="15"/>
      <c r="H90" s="15"/>
      <c r="I90" s="16" t="s">
        <v>513</v>
      </c>
      <c r="J90" s="16" t="s">
        <v>514</v>
      </c>
      <c r="K90" s="16" t="s">
        <v>208</v>
      </c>
      <c r="L90" s="16" t="s">
        <v>5</v>
      </c>
      <c r="M90" s="17" t="s">
        <v>515</v>
      </c>
      <c r="N90" s="18" t="str">
        <f t="shared" si="2"/>
        <v>Carmignac Gestion</v>
      </c>
      <c r="O90" s="16" t="s">
        <v>352</v>
      </c>
      <c r="P90" s="13" t="str">
        <f t="shared" si="3"/>
        <v>Carmignac Gestion Services financiers</v>
      </c>
      <c r="Q90" s="19" t="s">
        <v>516</v>
      </c>
      <c r="R90" s="13">
        <v>75039</v>
      </c>
      <c r="S90" s="13">
        <v>100</v>
      </c>
      <c r="T90" s="19" t="s">
        <v>32</v>
      </c>
      <c r="U90" s="20" t="s">
        <v>517</v>
      </c>
    </row>
    <row r="91" spans="1:21" ht="27.6" x14ac:dyDescent="0.3">
      <c r="A91" s="1">
        <v>177</v>
      </c>
      <c r="B91" s="12">
        <v>90</v>
      </c>
      <c r="C91" s="13">
        <v>75</v>
      </c>
      <c r="D91" s="14">
        <v>1050</v>
      </c>
      <c r="E91" s="14">
        <v>1300</v>
      </c>
      <c r="F91" s="14">
        <v>800</v>
      </c>
      <c r="G91" s="15"/>
      <c r="H91" s="15"/>
      <c r="I91" s="16" t="s">
        <v>518</v>
      </c>
      <c r="J91" s="16" t="s">
        <v>519</v>
      </c>
      <c r="K91" s="16" t="s">
        <v>520</v>
      </c>
      <c r="L91" s="16" t="s">
        <v>5</v>
      </c>
      <c r="M91" s="17" t="s">
        <v>521</v>
      </c>
      <c r="N91" s="18" t="str">
        <f t="shared" si="2"/>
        <v>Epi</v>
      </c>
      <c r="O91" s="16" t="s">
        <v>522</v>
      </c>
      <c r="P91" s="13" t="str">
        <f t="shared" si="3"/>
        <v>Epi Holding, Vins</v>
      </c>
      <c r="Q91" s="19" t="s">
        <v>523</v>
      </c>
      <c r="R91" s="13">
        <v>75116</v>
      </c>
      <c r="S91" s="13">
        <v>50</v>
      </c>
      <c r="T91" s="15"/>
      <c r="U91" s="20" t="s">
        <v>524</v>
      </c>
    </row>
    <row r="92" spans="1:21" ht="54.9" customHeight="1" x14ac:dyDescent="0.3">
      <c r="A92" s="1">
        <v>394</v>
      </c>
      <c r="B92" s="12">
        <v>91</v>
      </c>
      <c r="C92" s="15"/>
      <c r="D92" s="14">
        <v>1050</v>
      </c>
      <c r="E92" s="14">
        <v>980</v>
      </c>
      <c r="F92" s="14">
        <v>450</v>
      </c>
      <c r="G92" s="15"/>
      <c r="H92" s="15"/>
      <c r="I92" s="16" t="s">
        <v>525</v>
      </c>
      <c r="J92" s="16" t="s">
        <v>526</v>
      </c>
      <c r="K92" s="16" t="s">
        <v>17</v>
      </c>
      <c r="L92" s="21"/>
      <c r="M92" s="17" t="s">
        <v>527</v>
      </c>
      <c r="N92" s="18" t="str">
        <f t="shared" si="2"/>
        <v>Bernard Magrez Grands Vignobles</v>
      </c>
      <c r="O92" s="16" t="s">
        <v>528</v>
      </c>
      <c r="P92" s="13" t="str">
        <f t="shared" si="3"/>
        <v>Bernard Magrez Grands Vignobles Vins et champagne</v>
      </c>
      <c r="Q92" s="19" t="s">
        <v>529</v>
      </c>
      <c r="R92" s="13">
        <v>33600</v>
      </c>
      <c r="S92" s="13">
        <v>100</v>
      </c>
      <c r="T92" s="19" t="s">
        <v>32</v>
      </c>
      <c r="U92" s="20" t="s">
        <v>530</v>
      </c>
    </row>
    <row r="93" spans="1:21" ht="27.6" x14ac:dyDescent="0.3">
      <c r="A93" s="1">
        <v>63</v>
      </c>
      <c r="B93" s="12">
        <v>92</v>
      </c>
      <c r="C93" s="13">
        <v>72</v>
      </c>
      <c r="D93" s="14">
        <v>1000.4117086016</v>
      </c>
      <c r="E93" s="14">
        <v>1400.4648916230999</v>
      </c>
      <c r="F93" s="14">
        <v>1344.5885067000841</v>
      </c>
      <c r="G93" s="19" t="s">
        <v>32</v>
      </c>
      <c r="H93" s="19" t="s">
        <v>32</v>
      </c>
      <c r="I93" s="16" t="s">
        <v>531</v>
      </c>
      <c r="J93" s="16" t="s">
        <v>532</v>
      </c>
      <c r="K93" s="16" t="s">
        <v>533</v>
      </c>
      <c r="L93" s="16" t="s">
        <v>5</v>
      </c>
      <c r="M93" s="17" t="s">
        <v>534</v>
      </c>
      <c r="N93" s="18" t="str">
        <f t="shared" si="2"/>
        <v>Bic</v>
      </c>
      <c r="O93" s="16" t="s">
        <v>535</v>
      </c>
      <c r="P93" s="13" t="str">
        <f t="shared" si="3"/>
        <v>Bic Industrie, consommation</v>
      </c>
      <c r="Q93" s="19" t="s">
        <v>535</v>
      </c>
      <c r="R93" s="13">
        <v>92610</v>
      </c>
      <c r="S93" s="13">
        <v>75</v>
      </c>
      <c r="T93" s="19" t="s">
        <v>32</v>
      </c>
      <c r="U93" s="20" t="s">
        <v>536</v>
      </c>
    </row>
    <row r="94" spans="1:21" ht="41.4" x14ac:dyDescent="0.3">
      <c r="A94" s="1">
        <v>520</v>
      </c>
      <c r="B94" s="12">
        <v>93</v>
      </c>
      <c r="C94" s="13">
        <v>81</v>
      </c>
      <c r="D94" s="14">
        <v>1000</v>
      </c>
      <c r="E94" s="14">
        <v>1200</v>
      </c>
      <c r="F94" s="14">
        <v>600</v>
      </c>
      <c r="G94" s="15"/>
      <c r="H94" s="15"/>
      <c r="I94" s="16" t="s">
        <v>537</v>
      </c>
      <c r="J94" s="16" t="s">
        <v>538</v>
      </c>
      <c r="K94" s="21"/>
      <c r="L94" s="16" t="s">
        <v>5</v>
      </c>
      <c r="M94" s="17" t="s">
        <v>539</v>
      </c>
      <c r="N94" s="18" t="str">
        <f t="shared" si="2"/>
        <v>Promogim Groupe</v>
      </c>
      <c r="O94" s="16" t="s">
        <v>469</v>
      </c>
      <c r="P94" s="13" t="str">
        <f t="shared" si="3"/>
        <v>Promogim Groupe Immobilier</v>
      </c>
      <c r="Q94" s="19" t="s">
        <v>480</v>
      </c>
      <c r="R94" s="13">
        <v>92100</v>
      </c>
      <c r="S94" s="13">
        <v>100</v>
      </c>
      <c r="T94" s="15"/>
      <c r="U94" s="20" t="s">
        <v>540</v>
      </c>
    </row>
    <row r="95" spans="1:21" ht="27.6" x14ac:dyDescent="0.3">
      <c r="A95" s="1">
        <v>2657</v>
      </c>
      <c r="B95" s="12">
        <v>94</v>
      </c>
      <c r="C95" s="13">
        <v>90</v>
      </c>
      <c r="D95" s="14">
        <v>1000</v>
      </c>
      <c r="E95" s="14">
        <v>1100</v>
      </c>
      <c r="F95" s="14">
        <v>0</v>
      </c>
      <c r="G95" s="15"/>
      <c r="H95" s="15"/>
      <c r="I95" s="16" t="s">
        <v>541</v>
      </c>
      <c r="J95" s="16" t="s">
        <v>542</v>
      </c>
      <c r="K95" s="16" t="s">
        <v>543</v>
      </c>
      <c r="L95" s="21"/>
      <c r="M95" s="17" t="s">
        <v>544</v>
      </c>
      <c r="N95" s="18" t="str">
        <f t="shared" si="2"/>
        <v>Privinvest</v>
      </c>
      <c r="O95" s="16" t="s">
        <v>227</v>
      </c>
      <c r="P95" s="13" t="str">
        <f t="shared" si="3"/>
        <v>Privinvest Industrie</v>
      </c>
      <c r="Q95" s="19" t="s">
        <v>545</v>
      </c>
      <c r="R95" s="13">
        <v>50105</v>
      </c>
      <c r="S95" s="13">
        <v>100</v>
      </c>
      <c r="T95" s="15"/>
      <c r="U95" s="20" t="s">
        <v>2593</v>
      </c>
    </row>
    <row r="96" spans="1:21" ht="41.4" x14ac:dyDescent="0.3">
      <c r="A96" s="1">
        <v>1703</v>
      </c>
      <c r="B96" s="12">
        <v>95</v>
      </c>
      <c r="C96" s="13">
        <v>103</v>
      </c>
      <c r="D96" s="14">
        <v>1000</v>
      </c>
      <c r="E96" s="14">
        <v>950</v>
      </c>
      <c r="F96" s="14">
        <v>500</v>
      </c>
      <c r="G96" s="15"/>
      <c r="H96" s="15"/>
      <c r="I96" s="16" t="s">
        <v>546</v>
      </c>
      <c r="J96" s="16" t="s">
        <v>547</v>
      </c>
      <c r="K96" s="16" t="s">
        <v>548</v>
      </c>
      <c r="L96" s="16" t="s">
        <v>5</v>
      </c>
      <c r="M96" s="17" t="s">
        <v>549</v>
      </c>
      <c r="N96" s="18" t="str">
        <f t="shared" si="2"/>
        <v>Sucres Et Denrees</v>
      </c>
      <c r="O96" s="16" t="s">
        <v>441</v>
      </c>
      <c r="P96" s="13" t="str">
        <f t="shared" si="3"/>
        <v>Sucres Et Denrees Services</v>
      </c>
      <c r="Q96" s="19" t="s">
        <v>550</v>
      </c>
      <c r="R96" s="13">
        <v>75008</v>
      </c>
      <c r="S96" s="13">
        <v>75</v>
      </c>
      <c r="T96" s="19" t="s">
        <v>32</v>
      </c>
      <c r="U96" s="20" t="s">
        <v>2594</v>
      </c>
    </row>
    <row r="97" spans="1:21" ht="55.2" x14ac:dyDescent="0.3">
      <c r="A97" s="1">
        <v>400</v>
      </c>
      <c r="B97" s="12">
        <v>96</v>
      </c>
      <c r="C97" s="13">
        <v>79</v>
      </c>
      <c r="D97" s="14">
        <v>999.91210180375003</v>
      </c>
      <c r="E97" s="14">
        <v>1229.83928288375</v>
      </c>
      <c r="F97" s="14">
        <v>86.828549709043997</v>
      </c>
      <c r="G97" s="15"/>
      <c r="H97" s="15"/>
      <c r="I97" s="16" t="s">
        <v>551</v>
      </c>
      <c r="J97" s="16" t="s">
        <v>552</v>
      </c>
      <c r="K97" s="16" t="s">
        <v>270</v>
      </c>
      <c r="L97" s="16" t="s">
        <v>553</v>
      </c>
      <c r="M97" s="17" t="s">
        <v>554</v>
      </c>
      <c r="N97" s="18" t="str">
        <f t="shared" si="2"/>
        <v>Safran</v>
      </c>
      <c r="O97" s="16" t="s">
        <v>227</v>
      </c>
      <c r="P97" s="13" t="str">
        <f t="shared" si="3"/>
        <v>Safran Industrie</v>
      </c>
      <c r="Q97" s="19" t="s">
        <v>555</v>
      </c>
      <c r="R97" s="13">
        <v>75015</v>
      </c>
      <c r="S97" s="13">
        <v>50</v>
      </c>
      <c r="T97" s="15"/>
      <c r="U97" s="20" t="s">
        <v>556</v>
      </c>
    </row>
    <row r="98" spans="1:21" ht="27.6" x14ac:dyDescent="0.3">
      <c r="A98" s="1">
        <v>223</v>
      </c>
      <c r="B98" s="12">
        <v>97</v>
      </c>
      <c r="C98" s="13">
        <v>129</v>
      </c>
      <c r="D98" s="14">
        <v>975.34652337435</v>
      </c>
      <c r="E98" s="14">
        <v>750.42715304310002</v>
      </c>
      <c r="F98" s="14">
        <v>268.56439813499998</v>
      </c>
      <c r="G98" s="15"/>
      <c r="H98" s="15"/>
      <c r="I98" s="16" t="s">
        <v>557</v>
      </c>
      <c r="J98" s="16" t="s">
        <v>558</v>
      </c>
      <c r="K98" s="16" t="s">
        <v>40</v>
      </c>
      <c r="L98" s="16" t="s">
        <v>5</v>
      </c>
      <c r="M98" s="17" t="s">
        <v>559</v>
      </c>
      <c r="N98" s="18" t="str">
        <f t="shared" si="2"/>
        <v>Trigano</v>
      </c>
      <c r="O98" s="16" t="s">
        <v>560</v>
      </c>
      <c r="P98" s="13" t="str">
        <f t="shared" si="3"/>
        <v>Trigano Automobile, Tourisme</v>
      </c>
      <c r="Q98" s="19" t="s">
        <v>560</v>
      </c>
      <c r="R98" s="13">
        <v>75165</v>
      </c>
      <c r="S98" s="13">
        <v>100</v>
      </c>
      <c r="T98" s="15"/>
      <c r="U98" s="20" t="s">
        <v>2595</v>
      </c>
    </row>
    <row r="99" spans="1:21" ht="40.5" customHeight="1" x14ac:dyDescent="0.3">
      <c r="A99" s="1">
        <v>98</v>
      </c>
      <c r="B99" s="12">
        <v>98</v>
      </c>
      <c r="C99" s="13">
        <v>58</v>
      </c>
      <c r="D99" s="14">
        <v>950</v>
      </c>
      <c r="E99" s="14">
        <v>1599.57249789048</v>
      </c>
      <c r="F99" s="14">
        <v>2100</v>
      </c>
      <c r="G99" s="15"/>
      <c r="H99" s="15"/>
      <c r="I99" s="16" t="s">
        <v>561</v>
      </c>
      <c r="J99" s="16" t="s">
        <v>562</v>
      </c>
      <c r="K99" s="16" t="s">
        <v>59</v>
      </c>
      <c r="L99" s="16" t="s">
        <v>5</v>
      </c>
      <c r="M99" s="17" t="s">
        <v>563</v>
      </c>
      <c r="N99" s="18" t="str">
        <f t="shared" si="2"/>
        <v>Groupe Louis Delhaize</v>
      </c>
      <c r="O99" s="16" t="s">
        <v>49</v>
      </c>
      <c r="P99" s="13" t="str">
        <f t="shared" si="3"/>
        <v>Groupe Louis Delhaize Distribution</v>
      </c>
      <c r="Q99" s="19" t="s">
        <v>564</v>
      </c>
      <c r="R99" s="13">
        <v>1000</v>
      </c>
      <c r="S99" s="13">
        <v>50</v>
      </c>
      <c r="T99" s="15"/>
      <c r="U99" s="20" t="s">
        <v>565</v>
      </c>
    </row>
    <row r="100" spans="1:21" ht="27.6" x14ac:dyDescent="0.3">
      <c r="A100" s="1">
        <v>252</v>
      </c>
      <c r="B100" s="12">
        <v>99</v>
      </c>
      <c r="C100" s="13">
        <v>90</v>
      </c>
      <c r="D100" s="14">
        <v>950</v>
      </c>
      <c r="E100" s="14">
        <v>1100</v>
      </c>
      <c r="F100" s="14">
        <v>1000</v>
      </c>
      <c r="G100" s="15"/>
      <c r="H100" s="15"/>
      <c r="I100" s="16" t="s">
        <v>566</v>
      </c>
      <c r="J100" s="16" t="s">
        <v>567</v>
      </c>
      <c r="K100" s="16" t="s">
        <v>568</v>
      </c>
      <c r="L100" s="16" t="s">
        <v>5</v>
      </c>
      <c r="M100" s="17" t="s">
        <v>569</v>
      </c>
      <c r="N100" s="18" t="str">
        <f t="shared" si="2"/>
        <v>Lyreco</v>
      </c>
      <c r="O100" s="16" t="s">
        <v>570</v>
      </c>
      <c r="P100" s="13" t="str">
        <f t="shared" si="3"/>
        <v>Lyreco Distribution, Santé</v>
      </c>
      <c r="Q100" s="19" t="s">
        <v>571</v>
      </c>
      <c r="R100" s="13">
        <v>59770</v>
      </c>
      <c r="S100" s="13">
        <v>75</v>
      </c>
      <c r="T100" s="15"/>
      <c r="U100" s="20" t="s">
        <v>572</v>
      </c>
    </row>
    <row r="101" spans="1:21" ht="41.4" x14ac:dyDescent="0.3">
      <c r="A101" s="1">
        <v>393</v>
      </c>
      <c r="B101" s="12">
        <v>100</v>
      </c>
      <c r="C101" s="13">
        <v>95</v>
      </c>
      <c r="D101" s="14">
        <v>950</v>
      </c>
      <c r="E101" s="14">
        <v>1000</v>
      </c>
      <c r="F101" s="14">
        <v>122.364243805</v>
      </c>
      <c r="G101" s="15"/>
      <c r="H101" s="15"/>
      <c r="I101" s="16" t="s">
        <v>573</v>
      </c>
      <c r="J101" s="16" t="s">
        <v>574</v>
      </c>
      <c r="K101" s="16" t="s">
        <v>247</v>
      </c>
      <c r="L101" s="21"/>
      <c r="M101" s="17" t="s">
        <v>575</v>
      </c>
      <c r="N101" s="18" t="str">
        <f t="shared" si="2"/>
        <v>Inter Parfums Inc</v>
      </c>
      <c r="O101" s="16" t="s">
        <v>576</v>
      </c>
      <c r="P101" s="13" t="str">
        <f t="shared" si="3"/>
        <v>Inter Parfums Inc Cosmétiques, Immobilier</v>
      </c>
      <c r="Q101" s="19" t="s">
        <v>577</v>
      </c>
      <c r="R101" s="13">
        <v>75008</v>
      </c>
      <c r="S101" s="13">
        <v>100</v>
      </c>
      <c r="T101" s="15"/>
      <c r="U101" s="20" t="s">
        <v>578</v>
      </c>
    </row>
    <row r="102" spans="1:21" ht="27.6" x14ac:dyDescent="0.3">
      <c r="A102" s="1">
        <v>1537</v>
      </c>
      <c r="B102" s="12">
        <v>101</v>
      </c>
      <c r="C102" s="13">
        <v>90</v>
      </c>
      <c r="D102" s="14">
        <v>950</v>
      </c>
      <c r="E102" s="14">
        <v>1100</v>
      </c>
      <c r="F102" s="14">
        <v>515</v>
      </c>
      <c r="G102" s="15"/>
      <c r="H102" s="15"/>
      <c r="I102" s="16" t="s">
        <v>579</v>
      </c>
      <c r="J102" s="16" t="s">
        <v>580</v>
      </c>
      <c r="K102" s="16" t="s">
        <v>231</v>
      </c>
      <c r="L102" s="16" t="s">
        <v>5</v>
      </c>
      <c r="M102" s="17" t="s">
        <v>581</v>
      </c>
      <c r="N102" s="18" t="str">
        <f t="shared" si="2"/>
        <v>Batipart Invest</v>
      </c>
      <c r="O102" s="16" t="s">
        <v>336</v>
      </c>
      <c r="P102" s="13" t="str">
        <f t="shared" si="3"/>
        <v>Batipart Invest Holding, Immobilier</v>
      </c>
      <c r="Q102" s="19" t="s">
        <v>582</v>
      </c>
      <c r="R102" s="13">
        <v>-2419</v>
      </c>
      <c r="S102" s="13">
        <v>100</v>
      </c>
      <c r="T102" s="19" t="s">
        <v>32</v>
      </c>
      <c r="U102" s="20" t="s">
        <v>583</v>
      </c>
    </row>
    <row r="103" spans="1:21" ht="27.6" x14ac:dyDescent="0.3">
      <c r="A103" s="1">
        <v>2595</v>
      </c>
      <c r="B103" s="12">
        <v>102</v>
      </c>
      <c r="C103" s="13">
        <v>134</v>
      </c>
      <c r="D103" s="14">
        <v>949.79647138565565</v>
      </c>
      <c r="E103" s="14">
        <v>699.84141238335997</v>
      </c>
      <c r="F103" s="14">
        <v>0</v>
      </c>
      <c r="G103" s="15"/>
      <c r="H103" s="15"/>
      <c r="I103" s="16" t="s">
        <v>584</v>
      </c>
      <c r="J103" s="16" t="s">
        <v>585</v>
      </c>
      <c r="K103" s="16" t="s">
        <v>586</v>
      </c>
      <c r="L103" s="21"/>
      <c r="M103" s="17" t="s">
        <v>587</v>
      </c>
      <c r="N103" s="18" t="str">
        <f t="shared" si="2"/>
        <v>Idorsia</v>
      </c>
      <c r="O103" s="16" t="s">
        <v>259</v>
      </c>
      <c r="P103" s="13" t="str">
        <f t="shared" si="3"/>
        <v>Idorsia Pharmacie</v>
      </c>
      <c r="Q103" s="19" t="s">
        <v>588</v>
      </c>
      <c r="R103" s="13">
        <v>-4123</v>
      </c>
      <c r="S103" s="13">
        <v>100</v>
      </c>
      <c r="T103" s="19" t="s">
        <v>32</v>
      </c>
      <c r="U103" s="20" t="s">
        <v>589</v>
      </c>
    </row>
    <row r="104" spans="1:21" ht="27.6" x14ac:dyDescent="0.3">
      <c r="A104" s="1">
        <v>410</v>
      </c>
      <c r="B104" s="12">
        <v>103</v>
      </c>
      <c r="C104" s="13">
        <v>145</v>
      </c>
      <c r="D104" s="14">
        <v>900.45190316000003</v>
      </c>
      <c r="E104" s="14">
        <v>624.7078854348</v>
      </c>
      <c r="F104" s="14">
        <v>127.065135</v>
      </c>
      <c r="G104" s="15"/>
      <c r="H104" s="15"/>
      <c r="I104" s="16" t="s">
        <v>590</v>
      </c>
      <c r="J104" s="16" t="s">
        <v>591</v>
      </c>
      <c r="K104" s="16" t="s">
        <v>409</v>
      </c>
      <c r="L104" s="16" t="s">
        <v>5</v>
      </c>
      <c r="M104" s="17" t="s">
        <v>592</v>
      </c>
      <c r="N104" s="18" t="str">
        <f t="shared" si="2"/>
        <v>Robertet</v>
      </c>
      <c r="O104" s="16" t="s">
        <v>2577</v>
      </c>
      <c r="P104" s="13" t="str">
        <f t="shared" si="3"/>
        <v>Robertet Cosmétiques Agroalimentaire</v>
      </c>
      <c r="Q104" s="19" t="s">
        <v>593</v>
      </c>
      <c r="R104" s="13">
        <v>6130</v>
      </c>
      <c r="S104" s="13">
        <v>50</v>
      </c>
      <c r="T104" s="15"/>
      <c r="U104" s="20" t="s">
        <v>594</v>
      </c>
    </row>
    <row r="105" spans="1:21" ht="27.6" x14ac:dyDescent="0.3">
      <c r="A105" s="1">
        <v>2289</v>
      </c>
      <c r="B105" s="12">
        <v>104</v>
      </c>
      <c r="C105" s="13">
        <v>95</v>
      </c>
      <c r="D105" s="14">
        <v>900</v>
      </c>
      <c r="E105" s="14">
        <v>1000</v>
      </c>
      <c r="F105" s="14">
        <v>150</v>
      </c>
      <c r="G105" s="15"/>
      <c r="H105" s="15"/>
      <c r="I105" s="16" t="s">
        <v>595</v>
      </c>
      <c r="J105" s="16" t="s">
        <v>596</v>
      </c>
      <c r="K105" s="16" t="s">
        <v>257</v>
      </c>
      <c r="L105" s="16" t="s">
        <v>28</v>
      </c>
      <c r="M105" s="17" t="s">
        <v>597</v>
      </c>
      <c r="N105" s="18" t="str">
        <f t="shared" si="2"/>
        <v>Zadig &amp; Voltaire</v>
      </c>
      <c r="O105" s="16" t="s">
        <v>301</v>
      </c>
      <c r="P105" s="13" t="str">
        <f t="shared" si="3"/>
        <v>Zadig &amp; Voltaire Consommation</v>
      </c>
      <c r="Q105" s="19" t="s">
        <v>598</v>
      </c>
      <c r="R105" s="13">
        <v>75001</v>
      </c>
      <c r="S105" s="13">
        <v>100</v>
      </c>
      <c r="T105" s="19" t="s">
        <v>32</v>
      </c>
      <c r="U105" s="20" t="s">
        <v>599</v>
      </c>
    </row>
    <row r="106" spans="1:21" ht="41.4" x14ac:dyDescent="0.3">
      <c r="A106" s="1">
        <v>2573</v>
      </c>
      <c r="B106" s="12">
        <v>105</v>
      </c>
      <c r="C106" s="13">
        <v>109</v>
      </c>
      <c r="D106" s="14">
        <v>850</v>
      </c>
      <c r="E106" s="14">
        <v>850</v>
      </c>
      <c r="F106" s="14">
        <v>0</v>
      </c>
      <c r="G106" s="15"/>
      <c r="H106" s="15"/>
      <c r="I106" s="16" t="s">
        <v>600</v>
      </c>
      <c r="J106" s="16" t="s">
        <v>601</v>
      </c>
      <c r="K106" s="16" t="s">
        <v>602</v>
      </c>
      <c r="L106" s="16" t="s">
        <v>5</v>
      </c>
      <c r="M106" s="17" t="s">
        <v>603</v>
      </c>
      <c r="N106" s="18" t="str">
        <f t="shared" si="2"/>
        <v>Proman</v>
      </c>
      <c r="O106" s="16" t="s">
        <v>441</v>
      </c>
      <c r="P106" s="13" t="str">
        <f t="shared" si="3"/>
        <v>Proman Services</v>
      </c>
      <c r="Q106" s="19" t="s">
        <v>604</v>
      </c>
      <c r="R106" s="13">
        <v>4100</v>
      </c>
      <c r="S106" s="13">
        <v>100</v>
      </c>
      <c r="T106" s="19" t="s">
        <v>32</v>
      </c>
      <c r="U106" s="20" t="s">
        <v>605</v>
      </c>
    </row>
    <row r="107" spans="1:21" ht="39" customHeight="1" x14ac:dyDescent="0.3">
      <c r="A107" s="1">
        <v>666</v>
      </c>
      <c r="B107" s="12">
        <v>106</v>
      </c>
      <c r="C107" s="13">
        <v>114</v>
      </c>
      <c r="D107" s="14">
        <v>830</v>
      </c>
      <c r="E107" s="14">
        <v>830</v>
      </c>
      <c r="F107" s="14">
        <v>650</v>
      </c>
      <c r="G107" s="15"/>
      <c r="H107" s="15"/>
      <c r="I107" s="16" t="s">
        <v>606</v>
      </c>
      <c r="J107" s="16" t="s">
        <v>138</v>
      </c>
      <c r="K107" s="16" t="s">
        <v>607</v>
      </c>
      <c r="L107" s="16" t="s">
        <v>608</v>
      </c>
      <c r="M107" s="17" t="s">
        <v>609</v>
      </c>
      <c r="N107" s="18" t="str">
        <f t="shared" si="2"/>
        <v>Baron Philippe De Rothschild</v>
      </c>
      <c r="O107" s="16" t="s">
        <v>528</v>
      </c>
      <c r="P107" s="13" t="str">
        <f t="shared" si="3"/>
        <v>Baron Philippe De Rothschild Vins et champagne</v>
      </c>
      <c r="Q107" s="19" t="s">
        <v>610</v>
      </c>
      <c r="R107" s="13">
        <v>33250</v>
      </c>
      <c r="S107" s="13">
        <v>50</v>
      </c>
      <c r="T107" s="15"/>
      <c r="U107" s="20" t="s">
        <v>611</v>
      </c>
    </row>
    <row r="108" spans="1:21" ht="27.6" x14ac:dyDescent="0.3">
      <c r="A108" s="1">
        <v>595</v>
      </c>
      <c r="B108" s="12">
        <v>107</v>
      </c>
      <c r="C108" s="13">
        <v>80</v>
      </c>
      <c r="D108" s="14">
        <v>825.4866475</v>
      </c>
      <c r="E108" s="14">
        <v>1210.0565715</v>
      </c>
      <c r="F108" s="14">
        <v>1585.2710545</v>
      </c>
      <c r="G108" s="15"/>
      <c r="H108" s="15"/>
      <c r="I108" s="16" t="s">
        <v>612</v>
      </c>
      <c r="J108" s="16" t="s">
        <v>613</v>
      </c>
      <c r="K108" s="16" t="s">
        <v>293</v>
      </c>
      <c r="L108" s="16" t="s">
        <v>5</v>
      </c>
      <c r="M108" s="17" t="s">
        <v>614</v>
      </c>
      <c r="N108" s="18" t="str">
        <f t="shared" si="2"/>
        <v>Vicat</v>
      </c>
      <c r="O108" s="16" t="s">
        <v>221</v>
      </c>
      <c r="P108" s="13" t="str">
        <f t="shared" si="3"/>
        <v>Vicat BTP</v>
      </c>
      <c r="Q108" s="19" t="s">
        <v>615</v>
      </c>
      <c r="R108" s="13">
        <v>92095</v>
      </c>
      <c r="S108" s="13">
        <v>50</v>
      </c>
      <c r="T108" s="15"/>
      <c r="U108" s="20" t="s">
        <v>616</v>
      </c>
    </row>
    <row r="109" spans="1:21" ht="27.6" x14ac:dyDescent="0.3">
      <c r="A109" s="1">
        <v>188</v>
      </c>
      <c r="B109" s="12">
        <v>108</v>
      </c>
      <c r="C109" s="13">
        <v>95</v>
      </c>
      <c r="D109" s="14">
        <v>824.729681443</v>
      </c>
      <c r="E109" s="14">
        <v>1000.471426307</v>
      </c>
      <c r="F109" s="14">
        <v>322.11570364089403</v>
      </c>
      <c r="G109" s="15"/>
      <c r="H109" s="15"/>
      <c r="I109" s="16" t="s">
        <v>617</v>
      </c>
      <c r="J109" s="16" t="s">
        <v>618</v>
      </c>
      <c r="K109" s="16" t="s">
        <v>619</v>
      </c>
      <c r="L109" s="16" t="s">
        <v>5</v>
      </c>
      <c r="M109" s="17" t="s">
        <v>554</v>
      </c>
      <c r="N109" s="18" t="str">
        <f t="shared" si="2"/>
        <v>Safran</v>
      </c>
      <c r="O109" s="16" t="s">
        <v>227</v>
      </c>
      <c r="P109" s="13" t="str">
        <f t="shared" si="3"/>
        <v>Safran Industrie</v>
      </c>
      <c r="Q109" s="19" t="s">
        <v>555</v>
      </c>
      <c r="R109" s="13">
        <v>75015</v>
      </c>
      <c r="S109" s="13">
        <v>50</v>
      </c>
      <c r="T109" s="15"/>
      <c r="U109" s="20" t="s">
        <v>620</v>
      </c>
    </row>
    <row r="110" spans="1:21" ht="41.4" x14ac:dyDescent="0.3">
      <c r="A110" s="1">
        <v>184</v>
      </c>
      <c r="B110" s="12">
        <v>109</v>
      </c>
      <c r="C110" s="13">
        <v>132</v>
      </c>
      <c r="D110" s="14">
        <v>824.70707000000004</v>
      </c>
      <c r="E110" s="14">
        <v>724.74702147999994</v>
      </c>
      <c r="F110" s="14">
        <v>525.70535377752003</v>
      </c>
      <c r="G110" s="15"/>
      <c r="H110" s="15"/>
      <c r="I110" s="16" t="s">
        <v>621</v>
      </c>
      <c r="J110" s="16" t="s">
        <v>622</v>
      </c>
      <c r="K110" s="16" t="s">
        <v>623</v>
      </c>
      <c r="L110" s="16" t="s">
        <v>5</v>
      </c>
      <c r="M110" s="17" t="s">
        <v>624</v>
      </c>
      <c r="N110" s="18" t="str">
        <f t="shared" si="2"/>
        <v>Virbac</v>
      </c>
      <c r="O110" s="16" t="s">
        <v>259</v>
      </c>
      <c r="P110" s="13" t="str">
        <f t="shared" si="3"/>
        <v>Virbac Pharmacie</v>
      </c>
      <c r="Q110" s="19" t="s">
        <v>88</v>
      </c>
      <c r="R110" s="13">
        <v>6511</v>
      </c>
      <c r="S110" s="13">
        <v>75</v>
      </c>
      <c r="T110" s="15"/>
      <c r="U110" s="20" t="s">
        <v>625</v>
      </c>
    </row>
    <row r="111" spans="1:21" ht="27.6" x14ac:dyDescent="0.3">
      <c r="A111" s="1">
        <v>338</v>
      </c>
      <c r="B111" s="12">
        <v>110</v>
      </c>
      <c r="C111" s="13">
        <v>118</v>
      </c>
      <c r="D111" s="14">
        <v>800.39258586480003</v>
      </c>
      <c r="E111" s="14">
        <v>799.97891515499998</v>
      </c>
      <c r="F111" s="14">
        <v>264.48373023791999</v>
      </c>
      <c r="G111" s="15"/>
      <c r="H111" s="15"/>
      <c r="I111" s="16" t="s">
        <v>626</v>
      </c>
      <c r="J111" s="16" t="s">
        <v>627</v>
      </c>
      <c r="K111" s="21"/>
      <c r="L111" s="16" t="s">
        <v>5</v>
      </c>
      <c r="M111" s="17" t="s">
        <v>628</v>
      </c>
      <c r="N111" s="18" t="str">
        <f t="shared" si="2"/>
        <v>Ldc</v>
      </c>
      <c r="O111" s="16" t="s">
        <v>174</v>
      </c>
      <c r="P111" s="13" t="str">
        <f t="shared" si="3"/>
        <v>Ldc Agroalimentaire</v>
      </c>
      <c r="Q111" s="19" t="s">
        <v>174</v>
      </c>
      <c r="R111" s="13">
        <v>72302</v>
      </c>
      <c r="S111" s="13">
        <v>75</v>
      </c>
      <c r="T111" s="15"/>
      <c r="U111" s="20" t="s">
        <v>629</v>
      </c>
    </row>
    <row r="112" spans="1:21" ht="41.4" x14ac:dyDescent="0.3">
      <c r="A112" s="1">
        <v>1256</v>
      </c>
      <c r="B112" s="12">
        <v>111</v>
      </c>
      <c r="C112" s="13">
        <v>118</v>
      </c>
      <c r="D112" s="14">
        <v>800</v>
      </c>
      <c r="E112" s="14">
        <v>800</v>
      </c>
      <c r="F112" s="14">
        <v>230</v>
      </c>
      <c r="G112" s="15"/>
      <c r="H112" s="15"/>
      <c r="I112" s="16" t="s">
        <v>630</v>
      </c>
      <c r="J112" s="16" t="s">
        <v>631</v>
      </c>
      <c r="K112" s="16" t="s">
        <v>632</v>
      </c>
      <c r="L112" s="21"/>
      <c r="M112" s="17" t="s">
        <v>633</v>
      </c>
      <c r="N112" s="18" t="str">
        <f t="shared" si="2"/>
        <v>Laboratoires Thea</v>
      </c>
      <c r="O112" s="16" t="s">
        <v>259</v>
      </c>
      <c r="P112" s="13" t="str">
        <f t="shared" si="3"/>
        <v>Laboratoires Thea Pharmacie</v>
      </c>
      <c r="Q112" s="19" t="s">
        <v>193</v>
      </c>
      <c r="R112" s="13">
        <v>63100</v>
      </c>
      <c r="S112" s="13">
        <v>75</v>
      </c>
      <c r="T112" s="15"/>
      <c r="U112" s="20" t="s">
        <v>634</v>
      </c>
    </row>
    <row r="113" spans="1:21" ht="27.6" x14ac:dyDescent="0.3">
      <c r="A113" s="1">
        <v>148</v>
      </c>
      <c r="B113" s="12">
        <v>112</v>
      </c>
      <c r="C113" s="13">
        <v>103</v>
      </c>
      <c r="D113" s="14">
        <v>800</v>
      </c>
      <c r="E113" s="14">
        <v>950</v>
      </c>
      <c r="F113" s="14">
        <v>400</v>
      </c>
      <c r="G113" s="15"/>
      <c r="H113" s="15"/>
      <c r="I113" s="16" t="s">
        <v>635</v>
      </c>
      <c r="J113" s="16" t="s">
        <v>636</v>
      </c>
      <c r="K113" s="16" t="s">
        <v>637</v>
      </c>
      <c r="L113" s="16" t="s">
        <v>638</v>
      </c>
      <c r="M113" s="17" t="s">
        <v>639</v>
      </c>
      <c r="N113" s="18" t="str">
        <f t="shared" si="2"/>
        <v>Pochet</v>
      </c>
      <c r="O113" s="16" t="s">
        <v>227</v>
      </c>
      <c r="P113" s="13" t="str">
        <f t="shared" si="3"/>
        <v>Pochet Industrie</v>
      </c>
      <c r="Q113" s="19" t="s">
        <v>640</v>
      </c>
      <c r="R113" s="13">
        <v>92110</v>
      </c>
      <c r="S113" s="13">
        <v>50</v>
      </c>
      <c r="T113" s="15"/>
      <c r="U113" s="20" t="s">
        <v>641</v>
      </c>
    </row>
    <row r="114" spans="1:21" ht="41.4" x14ac:dyDescent="0.3">
      <c r="A114" s="1">
        <v>533</v>
      </c>
      <c r="B114" s="12">
        <v>113</v>
      </c>
      <c r="C114" s="13">
        <v>114</v>
      </c>
      <c r="D114" s="14">
        <v>800</v>
      </c>
      <c r="E114" s="14">
        <v>830</v>
      </c>
      <c r="F114" s="14">
        <v>650</v>
      </c>
      <c r="G114" s="15"/>
      <c r="H114" s="15"/>
      <c r="I114" s="16" t="s">
        <v>642</v>
      </c>
      <c r="J114" s="16" t="s">
        <v>643</v>
      </c>
      <c r="K114" s="16" t="s">
        <v>473</v>
      </c>
      <c r="L114" s="16" t="s">
        <v>5</v>
      </c>
      <c r="M114" s="17" t="s">
        <v>644</v>
      </c>
      <c r="N114" s="18" t="str">
        <f t="shared" si="2"/>
        <v>Louis Roederer</v>
      </c>
      <c r="O114" s="16" t="s">
        <v>645</v>
      </c>
      <c r="P114" s="13" t="str">
        <f t="shared" si="3"/>
        <v>Louis Roederer Vins, champagne</v>
      </c>
      <c r="Q114" s="19" t="s">
        <v>645</v>
      </c>
      <c r="R114" s="13">
        <v>51053</v>
      </c>
      <c r="S114" s="13">
        <v>75</v>
      </c>
      <c r="T114" s="15"/>
      <c r="U114" s="20" t="s">
        <v>646</v>
      </c>
    </row>
    <row r="115" spans="1:21" ht="27.6" x14ac:dyDescent="0.3">
      <c r="A115" s="1">
        <v>2789</v>
      </c>
      <c r="B115" s="12">
        <v>114</v>
      </c>
      <c r="C115" s="13">
        <v>118</v>
      </c>
      <c r="D115" s="14">
        <v>800</v>
      </c>
      <c r="E115" s="14">
        <v>800</v>
      </c>
      <c r="F115" s="14">
        <v>0</v>
      </c>
      <c r="G115" s="15"/>
      <c r="H115" s="15"/>
      <c r="I115" s="16" t="s">
        <v>647</v>
      </c>
      <c r="J115" s="16" t="s">
        <v>648</v>
      </c>
      <c r="K115" s="16" t="s">
        <v>649</v>
      </c>
      <c r="L115" s="16" t="s">
        <v>5</v>
      </c>
      <c r="M115" s="17" t="s">
        <v>650</v>
      </c>
      <c r="N115" s="18" t="str">
        <f t="shared" si="2"/>
        <v>Goyard</v>
      </c>
      <c r="O115" s="16" t="s">
        <v>20</v>
      </c>
      <c r="P115" s="13" t="str">
        <f t="shared" si="3"/>
        <v>Goyard Luxe</v>
      </c>
      <c r="Q115" s="19" t="s">
        <v>20</v>
      </c>
      <c r="R115" s="13">
        <v>75001</v>
      </c>
      <c r="S115" s="13">
        <v>50</v>
      </c>
      <c r="T115" s="15"/>
      <c r="U115" s="20" t="s">
        <v>651</v>
      </c>
    </row>
    <row r="116" spans="1:21" ht="41.4" x14ac:dyDescent="0.3">
      <c r="A116" s="1">
        <v>2746</v>
      </c>
      <c r="B116" s="12">
        <v>115</v>
      </c>
      <c r="C116" s="13">
        <v>95</v>
      </c>
      <c r="D116" s="14">
        <v>800</v>
      </c>
      <c r="E116" s="14">
        <v>1000</v>
      </c>
      <c r="F116" s="14">
        <v>0</v>
      </c>
      <c r="G116" s="15"/>
      <c r="H116" s="15"/>
      <c r="I116" s="16" t="s">
        <v>652</v>
      </c>
      <c r="J116" s="16" t="s">
        <v>653</v>
      </c>
      <c r="K116" s="16" t="s">
        <v>654</v>
      </c>
      <c r="L116" s="21"/>
      <c r="M116" s="17" t="s">
        <v>655</v>
      </c>
      <c r="N116" s="18" t="str">
        <f t="shared" si="2"/>
        <v>Bsg Resources</v>
      </c>
      <c r="O116" s="16" t="s">
        <v>656</v>
      </c>
      <c r="P116" s="13" t="str">
        <f t="shared" si="3"/>
        <v>Bsg Resources Services, Immobilier</v>
      </c>
      <c r="Q116" s="19" t="s">
        <v>657</v>
      </c>
      <c r="R116" s="15"/>
      <c r="S116" s="13">
        <v>100</v>
      </c>
      <c r="T116" s="15"/>
      <c r="U116" s="20" t="s">
        <v>658</v>
      </c>
    </row>
    <row r="117" spans="1:21" ht="27.6" x14ac:dyDescent="0.3">
      <c r="A117" s="1">
        <v>2693</v>
      </c>
      <c r="B117" s="12">
        <v>116</v>
      </c>
      <c r="C117" s="13">
        <v>118</v>
      </c>
      <c r="D117" s="14">
        <v>800</v>
      </c>
      <c r="E117" s="14">
        <v>800</v>
      </c>
      <c r="F117" s="14">
        <v>0</v>
      </c>
      <c r="G117" s="15"/>
      <c r="H117" s="15"/>
      <c r="I117" s="16" t="s">
        <v>659</v>
      </c>
      <c r="J117" s="16" t="s">
        <v>660</v>
      </c>
      <c r="K117" s="16" t="s">
        <v>661</v>
      </c>
      <c r="L117" s="21"/>
      <c r="M117" s="17" t="s">
        <v>662</v>
      </c>
      <c r="N117" s="18" t="str">
        <f t="shared" si="2"/>
        <v>Otium Capital</v>
      </c>
      <c r="O117" s="16" t="s">
        <v>72</v>
      </c>
      <c r="P117" s="13" t="str">
        <f t="shared" si="3"/>
        <v>Otium Capital Numérique</v>
      </c>
      <c r="Q117" s="19" t="s">
        <v>663</v>
      </c>
      <c r="R117" s="13">
        <v>75002</v>
      </c>
      <c r="S117" s="13">
        <v>100</v>
      </c>
      <c r="T117" s="15"/>
      <c r="U117" s="20" t="s">
        <v>664</v>
      </c>
    </row>
    <row r="118" spans="1:21" ht="41.4" x14ac:dyDescent="0.3">
      <c r="A118" s="1">
        <v>2302</v>
      </c>
      <c r="B118" s="12">
        <v>117</v>
      </c>
      <c r="C118" s="13">
        <v>116</v>
      </c>
      <c r="D118" s="14">
        <v>775</v>
      </c>
      <c r="E118" s="14">
        <v>820</v>
      </c>
      <c r="F118" s="14">
        <v>0</v>
      </c>
      <c r="G118" s="15"/>
      <c r="H118" s="15"/>
      <c r="I118" s="16" t="s">
        <v>665</v>
      </c>
      <c r="J118" s="16" t="s">
        <v>666</v>
      </c>
      <c r="K118" s="16" t="s">
        <v>191</v>
      </c>
      <c r="L118" s="16" t="s">
        <v>667</v>
      </c>
      <c r="M118" s="17" t="s">
        <v>668</v>
      </c>
      <c r="N118" s="18" t="str">
        <f t="shared" si="2"/>
        <v>Descours Et Cabaud</v>
      </c>
      <c r="O118" s="16" t="s">
        <v>49</v>
      </c>
      <c r="P118" s="13" t="str">
        <f t="shared" si="3"/>
        <v>Descours Et Cabaud Distribution</v>
      </c>
      <c r="Q118" s="19" t="s">
        <v>135</v>
      </c>
      <c r="R118" s="13">
        <v>69219</v>
      </c>
      <c r="S118" s="13">
        <v>50</v>
      </c>
      <c r="T118" s="15"/>
      <c r="U118" s="20" t="s">
        <v>669</v>
      </c>
    </row>
    <row r="119" spans="1:21" ht="41.4" x14ac:dyDescent="0.3">
      <c r="A119" s="1">
        <v>1226</v>
      </c>
      <c r="B119" s="12">
        <v>118</v>
      </c>
      <c r="C119" s="13">
        <v>118</v>
      </c>
      <c r="D119" s="14">
        <v>750</v>
      </c>
      <c r="E119" s="14">
        <v>800</v>
      </c>
      <c r="F119" s="14">
        <v>350</v>
      </c>
      <c r="G119" s="15"/>
      <c r="H119" s="15"/>
      <c r="I119" s="16" t="s">
        <v>670</v>
      </c>
      <c r="J119" s="16" t="s">
        <v>671</v>
      </c>
      <c r="K119" s="16" t="s">
        <v>672</v>
      </c>
      <c r="L119" s="16" t="s">
        <v>5</v>
      </c>
      <c r="M119" s="17" t="s">
        <v>673</v>
      </c>
      <c r="N119" s="18" t="str">
        <f t="shared" si="2"/>
        <v>Ortec Expansion</v>
      </c>
      <c r="O119" s="16" t="s">
        <v>441</v>
      </c>
      <c r="P119" s="13" t="str">
        <f t="shared" si="3"/>
        <v>Ortec Expansion Services</v>
      </c>
      <c r="Q119" s="19" t="s">
        <v>674</v>
      </c>
      <c r="R119" s="13">
        <v>13799</v>
      </c>
      <c r="S119" s="13">
        <v>75</v>
      </c>
      <c r="T119" s="19" t="s">
        <v>32</v>
      </c>
      <c r="U119" s="20" t="s">
        <v>675</v>
      </c>
    </row>
    <row r="120" spans="1:21" ht="27.6" x14ac:dyDescent="0.3">
      <c r="A120" s="1">
        <v>2314</v>
      </c>
      <c r="B120" s="12">
        <v>119</v>
      </c>
      <c r="C120" s="13">
        <v>118</v>
      </c>
      <c r="D120" s="14">
        <v>750</v>
      </c>
      <c r="E120" s="14">
        <v>800</v>
      </c>
      <c r="F120" s="14">
        <v>0</v>
      </c>
      <c r="G120" s="15"/>
      <c r="H120" s="15"/>
      <c r="I120" s="16" t="s">
        <v>676</v>
      </c>
      <c r="J120" s="16" t="s">
        <v>677</v>
      </c>
      <c r="K120" s="16" t="s">
        <v>619</v>
      </c>
      <c r="L120" s="16" t="s">
        <v>5</v>
      </c>
      <c r="M120" s="17" t="s">
        <v>678</v>
      </c>
      <c r="N120" s="18" t="str">
        <f t="shared" si="2"/>
        <v>Ferre Hotels</v>
      </c>
      <c r="O120" s="16" t="s">
        <v>679</v>
      </c>
      <c r="P120" s="13" t="str">
        <f t="shared" si="3"/>
        <v>Ferre Hotels Hôtellerie</v>
      </c>
      <c r="Q120" s="19" t="s">
        <v>680</v>
      </c>
      <c r="R120" s="13">
        <v>35000</v>
      </c>
      <c r="S120" s="13">
        <v>100</v>
      </c>
      <c r="T120" s="15"/>
      <c r="U120" s="20" t="s">
        <v>681</v>
      </c>
    </row>
    <row r="121" spans="1:21" ht="41.4" x14ac:dyDescent="0.3">
      <c r="A121" s="1">
        <v>2400</v>
      </c>
      <c r="B121" s="12">
        <v>120</v>
      </c>
      <c r="C121" s="13">
        <v>106</v>
      </c>
      <c r="D121" s="14">
        <v>750</v>
      </c>
      <c r="E121" s="14">
        <v>900</v>
      </c>
      <c r="F121" s="14">
        <v>0</v>
      </c>
      <c r="G121" s="19" t="s">
        <v>32</v>
      </c>
      <c r="H121" s="15"/>
      <c r="I121" s="16" t="s">
        <v>682</v>
      </c>
      <c r="J121" s="16" t="s">
        <v>683</v>
      </c>
      <c r="K121" s="16" t="s">
        <v>684</v>
      </c>
      <c r="L121" s="16" t="s">
        <v>5</v>
      </c>
      <c r="M121" s="17" t="s">
        <v>685</v>
      </c>
      <c r="N121" s="18" t="str">
        <f t="shared" si="2"/>
        <v>Mi29</v>
      </c>
      <c r="O121" s="16" t="s">
        <v>458</v>
      </c>
      <c r="P121" s="13" t="str">
        <f t="shared" si="3"/>
        <v>Mi29 Immobilier, Hôtellerie</v>
      </c>
      <c r="Q121" s="19" t="s">
        <v>686</v>
      </c>
      <c r="R121" s="13">
        <v>75009</v>
      </c>
      <c r="S121" s="13">
        <v>100</v>
      </c>
      <c r="T121" s="19" t="s">
        <v>32</v>
      </c>
      <c r="U121" s="20" t="s">
        <v>687</v>
      </c>
    </row>
    <row r="122" spans="1:21" ht="27.6" x14ac:dyDescent="0.3">
      <c r="A122" s="1">
        <v>1534</v>
      </c>
      <c r="B122" s="12">
        <v>121</v>
      </c>
      <c r="C122" s="13">
        <v>95</v>
      </c>
      <c r="D122" s="14">
        <v>750</v>
      </c>
      <c r="E122" s="14">
        <v>1000</v>
      </c>
      <c r="F122" s="14">
        <v>300</v>
      </c>
      <c r="G122" s="15"/>
      <c r="H122" s="15"/>
      <c r="I122" s="16" t="s">
        <v>688</v>
      </c>
      <c r="J122" s="16" t="s">
        <v>689</v>
      </c>
      <c r="K122" s="16" t="s">
        <v>376</v>
      </c>
      <c r="L122" s="21"/>
      <c r="M122" s="17" t="s">
        <v>690</v>
      </c>
      <c r="N122" s="18" t="str">
        <f t="shared" si="2"/>
        <v>Domus Vi</v>
      </c>
      <c r="O122" s="16" t="s">
        <v>691</v>
      </c>
      <c r="P122" s="13" t="str">
        <f t="shared" si="3"/>
        <v>Domus Vi Maisons de retraite</v>
      </c>
      <c r="Q122" s="19" t="s">
        <v>692</v>
      </c>
      <c r="R122" s="13">
        <v>74000</v>
      </c>
      <c r="S122" s="13">
        <v>100</v>
      </c>
      <c r="T122" s="15"/>
      <c r="U122" s="20" t="s">
        <v>693</v>
      </c>
    </row>
    <row r="123" spans="1:21" ht="41.4" x14ac:dyDescent="0.3">
      <c r="A123" s="1">
        <v>1219</v>
      </c>
      <c r="B123" s="12">
        <v>122</v>
      </c>
      <c r="C123" s="13">
        <v>90</v>
      </c>
      <c r="D123" s="14">
        <v>750</v>
      </c>
      <c r="E123" s="14">
        <v>1099.57664372</v>
      </c>
      <c r="F123" s="14">
        <v>190</v>
      </c>
      <c r="G123" s="15"/>
      <c r="H123" s="15"/>
      <c r="I123" s="16" t="s">
        <v>694</v>
      </c>
      <c r="J123" s="16" t="s">
        <v>695</v>
      </c>
      <c r="K123" s="16" t="s">
        <v>696</v>
      </c>
      <c r="L123" s="16" t="s">
        <v>5</v>
      </c>
      <c r="M123" s="17" t="s">
        <v>697</v>
      </c>
      <c r="N123" s="18" t="str">
        <f t="shared" si="2"/>
        <v>Ovalto Investissement</v>
      </c>
      <c r="O123" s="16" t="s">
        <v>503</v>
      </c>
      <c r="P123" s="13" t="str">
        <f t="shared" si="3"/>
        <v>Ovalto Investissement Immobilier, Vins</v>
      </c>
      <c r="Q123" s="19" t="s">
        <v>503</v>
      </c>
      <c r="R123" s="13">
        <v>75008</v>
      </c>
      <c r="S123" s="13">
        <v>100</v>
      </c>
      <c r="T123" s="15"/>
      <c r="U123" s="20" t="s">
        <v>698</v>
      </c>
    </row>
    <row r="124" spans="1:21" ht="27.6" x14ac:dyDescent="0.3">
      <c r="A124" s="1">
        <v>531</v>
      </c>
      <c r="B124" s="12">
        <v>123</v>
      </c>
      <c r="C124" s="13">
        <v>109</v>
      </c>
      <c r="D124" s="14">
        <v>750</v>
      </c>
      <c r="E124" s="14">
        <v>850.11447088570003</v>
      </c>
      <c r="F124" s="14">
        <v>500.25370046495999</v>
      </c>
      <c r="G124" s="15"/>
      <c r="H124" s="15"/>
      <c r="I124" s="16" t="s">
        <v>699</v>
      </c>
      <c r="J124" s="16" t="s">
        <v>700</v>
      </c>
      <c r="K124" s="16" t="s">
        <v>533</v>
      </c>
      <c r="L124" s="21"/>
      <c r="M124" s="17" t="s">
        <v>701</v>
      </c>
      <c r="N124" s="18" t="str">
        <f t="shared" si="2"/>
        <v>Evolem</v>
      </c>
      <c r="O124" s="16" t="s">
        <v>55</v>
      </c>
      <c r="P124" s="13" t="str">
        <f t="shared" si="3"/>
        <v>Evolem Holding</v>
      </c>
      <c r="Q124" s="19" t="s">
        <v>702</v>
      </c>
      <c r="R124" s="13">
        <v>69003</v>
      </c>
      <c r="S124" s="13">
        <v>100</v>
      </c>
      <c r="T124" s="19" t="s">
        <v>32</v>
      </c>
      <c r="U124" s="20" t="s">
        <v>2596</v>
      </c>
    </row>
    <row r="125" spans="1:21" ht="27.6" x14ac:dyDescent="0.3">
      <c r="A125" s="1">
        <v>560</v>
      </c>
      <c r="B125" s="12">
        <v>124</v>
      </c>
      <c r="C125" s="13">
        <v>109</v>
      </c>
      <c r="D125" s="14">
        <v>750</v>
      </c>
      <c r="E125" s="14">
        <v>850</v>
      </c>
      <c r="F125" s="14">
        <v>500</v>
      </c>
      <c r="G125" s="15"/>
      <c r="H125" s="15"/>
      <c r="I125" s="16" t="s">
        <v>703</v>
      </c>
      <c r="J125" s="16" t="s">
        <v>704</v>
      </c>
      <c r="K125" s="16" t="s">
        <v>306</v>
      </c>
      <c r="L125" s="16" t="s">
        <v>5</v>
      </c>
      <c r="M125" s="17" t="s">
        <v>705</v>
      </c>
      <c r="N125" s="18" t="str">
        <f t="shared" si="2"/>
        <v>Groupe Soufflet</v>
      </c>
      <c r="O125" s="16" t="s">
        <v>174</v>
      </c>
      <c r="P125" s="13" t="str">
        <f t="shared" si="3"/>
        <v>Groupe Soufflet Agroalimentaire</v>
      </c>
      <c r="Q125" s="19" t="s">
        <v>174</v>
      </c>
      <c r="R125" s="13">
        <v>10402</v>
      </c>
      <c r="S125" s="13">
        <v>75</v>
      </c>
      <c r="T125" s="15"/>
      <c r="U125" s="20" t="s">
        <v>706</v>
      </c>
    </row>
    <row r="126" spans="1:21" ht="27.6" x14ac:dyDescent="0.3">
      <c r="A126" s="1">
        <v>2012</v>
      </c>
      <c r="B126" s="12">
        <v>125</v>
      </c>
      <c r="C126" s="13">
        <v>178</v>
      </c>
      <c r="D126" s="14">
        <v>725.10779268800002</v>
      </c>
      <c r="E126" s="14">
        <v>539.94082476000005</v>
      </c>
      <c r="F126" s="14">
        <v>104.243081292</v>
      </c>
      <c r="G126" s="15"/>
      <c r="H126" s="15"/>
      <c r="I126" s="16" t="s">
        <v>707</v>
      </c>
      <c r="J126" s="16" t="s">
        <v>708</v>
      </c>
      <c r="K126" s="16" t="s">
        <v>393</v>
      </c>
      <c r="L126" s="16" t="s">
        <v>5</v>
      </c>
      <c r="M126" s="17" t="s">
        <v>709</v>
      </c>
      <c r="N126" s="18" t="str">
        <f t="shared" si="2"/>
        <v>Argan</v>
      </c>
      <c r="O126" s="16" t="s">
        <v>469</v>
      </c>
      <c r="P126" s="13" t="str">
        <f t="shared" si="3"/>
        <v>Argan Immobilier</v>
      </c>
      <c r="Q126" s="19" t="s">
        <v>710</v>
      </c>
      <c r="R126" s="13">
        <v>92200</v>
      </c>
      <c r="S126" s="13">
        <v>100</v>
      </c>
      <c r="T126" s="19" t="s">
        <v>32</v>
      </c>
      <c r="U126" s="20" t="s">
        <v>711</v>
      </c>
    </row>
    <row r="127" spans="1:21" ht="27.6" x14ac:dyDescent="0.3">
      <c r="A127" s="1">
        <v>170</v>
      </c>
      <c r="B127" s="12">
        <v>126</v>
      </c>
      <c r="C127" s="13">
        <v>106</v>
      </c>
      <c r="D127" s="14">
        <v>725</v>
      </c>
      <c r="E127" s="14">
        <v>900</v>
      </c>
      <c r="F127" s="14">
        <v>678.50675115839999</v>
      </c>
      <c r="G127" s="15"/>
      <c r="H127" s="15"/>
      <c r="I127" s="16" t="s">
        <v>712</v>
      </c>
      <c r="J127" s="16" t="s">
        <v>713</v>
      </c>
      <c r="K127" s="16" t="s">
        <v>371</v>
      </c>
      <c r="L127" s="16" t="s">
        <v>5</v>
      </c>
      <c r="M127" s="17" t="s">
        <v>714</v>
      </c>
      <c r="N127" s="18" t="str">
        <f t="shared" si="2"/>
        <v>Delachaux</v>
      </c>
      <c r="O127" s="16" t="s">
        <v>227</v>
      </c>
      <c r="P127" s="13" t="str">
        <f t="shared" si="3"/>
        <v>Delachaux Industrie</v>
      </c>
      <c r="Q127" s="19" t="s">
        <v>715</v>
      </c>
      <c r="R127" s="13">
        <v>92700</v>
      </c>
      <c r="S127" s="13">
        <v>50</v>
      </c>
      <c r="T127" s="15"/>
      <c r="U127" s="20" t="s">
        <v>716</v>
      </c>
    </row>
    <row r="128" spans="1:21" ht="27.9" customHeight="1" x14ac:dyDescent="0.3">
      <c r="A128" s="1">
        <v>2507</v>
      </c>
      <c r="B128" s="12">
        <v>127</v>
      </c>
      <c r="C128" s="13">
        <v>134</v>
      </c>
      <c r="D128" s="14">
        <v>725</v>
      </c>
      <c r="E128" s="14">
        <v>700</v>
      </c>
      <c r="F128" s="14">
        <v>0</v>
      </c>
      <c r="G128" s="15"/>
      <c r="H128" s="15"/>
      <c r="I128" s="16" t="s">
        <v>717</v>
      </c>
      <c r="J128" s="16" t="s">
        <v>574</v>
      </c>
      <c r="K128" s="16" t="s">
        <v>36</v>
      </c>
      <c r="L128" s="21"/>
      <c r="M128" s="17" t="s">
        <v>718</v>
      </c>
      <c r="N128" s="18" t="str">
        <f t="shared" si="2"/>
        <v>Fonciere Du Rond Point</v>
      </c>
      <c r="O128" s="16" t="s">
        <v>458</v>
      </c>
      <c r="P128" s="13" t="str">
        <f t="shared" si="3"/>
        <v>Fonciere Du Rond Point Immobilier, Hôtellerie</v>
      </c>
      <c r="Q128" s="19" t="s">
        <v>686</v>
      </c>
      <c r="R128" s="13">
        <v>75008</v>
      </c>
      <c r="S128" s="13">
        <v>100</v>
      </c>
      <c r="T128" s="19" t="s">
        <v>32</v>
      </c>
      <c r="U128" s="20" t="s">
        <v>719</v>
      </c>
    </row>
    <row r="129" spans="1:21" ht="27.6" x14ac:dyDescent="0.3">
      <c r="A129" s="1">
        <v>2965</v>
      </c>
      <c r="B129" s="12">
        <v>128</v>
      </c>
      <c r="C129" s="13">
        <v>300</v>
      </c>
      <c r="D129" s="14">
        <v>700</v>
      </c>
      <c r="E129" s="14">
        <v>300</v>
      </c>
      <c r="F129" s="14">
        <v>0</v>
      </c>
      <c r="G129" s="15"/>
      <c r="H129" s="15"/>
      <c r="I129" s="16" t="s">
        <v>720</v>
      </c>
      <c r="J129" s="16" t="s">
        <v>721</v>
      </c>
      <c r="K129" s="16" t="s">
        <v>446</v>
      </c>
      <c r="L129" s="21"/>
      <c r="M129" s="17" t="s">
        <v>722</v>
      </c>
      <c r="N129" s="18" t="str">
        <f t="shared" si="2"/>
        <v>Snowflake</v>
      </c>
      <c r="O129" s="16" t="s">
        <v>72</v>
      </c>
      <c r="P129" s="13" t="str">
        <f t="shared" si="3"/>
        <v>Snowflake Numérique</v>
      </c>
      <c r="Q129" s="19" t="s">
        <v>73</v>
      </c>
      <c r="R129" s="13">
        <v>94401</v>
      </c>
      <c r="S129" s="13">
        <v>100</v>
      </c>
      <c r="T129" s="15"/>
      <c r="U129" s="20" t="s">
        <v>2597</v>
      </c>
    </row>
    <row r="130" spans="1:21" ht="27.6" x14ac:dyDescent="0.3">
      <c r="A130" s="1">
        <v>307</v>
      </c>
      <c r="B130" s="12">
        <v>129</v>
      </c>
      <c r="C130" s="13">
        <v>128</v>
      </c>
      <c r="D130" s="14">
        <v>700</v>
      </c>
      <c r="E130" s="14">
        <v>780</v>
      </c>
      <c r="F130" s="14">
        <v>130</v>
      </c>
      <c r="G130" s="15"/>
      <c r="H130" s="15"/>
      <c r="I130" s="16" t="s">
        <v>723</v>
      </c>
      <c r="J130" s="16" t="s">
        <v>724</v>
      </c>
      <c r="K130" s="16" t="s">
        <v>725</v>
      </c>
      <c r="L130" s="16" t="s">
        <v>5</v>
      </c>
      <c r="M130" s="17" t="s">
        <v>726</v>
      </c>
      <c r="N130" s="18" t="str">
        <f t="shared" si="2"/>
        <v>Groupe Holder</v>
      </c>
      <c r="O130" s="16" t="s">
        <v>174</v>
      </c>
      <c r="P130" s="13" t="str">
        <f t="shared" si="3"/>
        <v>Groupe Holder Agroalimentaire</v>
      </c>
      <c r="Q130" s="19" t="s">
        <v>727</v>
      </c>
      <c r="R130" s="13">
        <v>59110</v>
      </c>
      <c r="S130" s="13">
        <v>100</v>
      </c>
      <c r="T130" s="15"/>
      <c r="U130" s="20" t="s">
        <v>728</v>
      </c>
    </row>
    <row r="131" spans="1:21" ht="27.6" x14ac:dyDescent="0.3">
      <c r="A131" s="1">
        <v>2044</v>
      </c>
      <c r="B131" s="12">
        <v>130</v>
      </c>
      <c r="C131" s="13">
        <v>134</v>
      </c>
      <c r="D131" s="14">
        <v>700</v>
      </c>
      <c r="E131" s="14">
        <v>700</v>
      </c>
      <c r="F131" s="14">
        <v>370</v>
      </c>
      <c r="G131" s="15"/>
      <c r="H131" s="15"/>
      <c r="I131" s="16" t="s">
        <v>729</v>
      </c>
      <c r="J131" s="16" t="s">
        <v>730</v>
      </c>
      <c r="K131" s="16" t="s">
        <v>731</v>
      </c>
      <c r="L131" s="21"/>
      <c r="M131" s="17" t="s">
        <v>732</v>
      </c>
      <c r="N131" s="18" t="str">
        <f t="shared" ref="N131:N194" si="4">PROPER(M131)</f>
        <v>Atalian</v>
      </c>
      <c r="O131" s="16" t="s">
        <v>441</v>
      </c>
      <c r="P131" s="13" t="str">
        <f t="shared" ref="P131:P194" si="5">CONCATENATE(N131," ",(O131))</f>
        <v>Atalian Services</v>
      </c>
      <c r="Q131" s="19" t="s">
        <v>674</v>
      </c>
      <c r="R131" s="13">
        <v>94400</v>
      </c>
      <c r="S131" s="13">
        <v>75</v>
      </c>
      <c r="T131" s="19" t="s">
        <v>32</v>
      </c>
      <c r="U131" s="20" t="s">
        <v>733</v>
      </c>
    </row>
    <row r="132" spans="1:21" ht="55.2" x14ac:dyDescent="0.3">
      <c r="A132" s="1">
        <v>2214</v>
      </c>
      <c r="B132" s="12">
        <v>131</v>
      </c>
      <c r="C132" s="13">
        <v>106</v>
      </c>
      <c r="D132" s="14">
        <v>700</v>
      </c>
      <c r="E132" s="14">
        <v>900</v>
      </c>
      <c r="F132" s="14">
        <v>1000</v>
      </c>
      <c r="G132" s="15"/>
      <c r="H132" s="15"/>
      <c r="I132" s="16" t="s">
        <v>734</v>
      </c>
      <c r="J132" s="16" t="s">
        <v>114</v>
      </c>
      <c r="K132" s="16" t="s">
        <v>409</v>
      </c>
      <c r="L132" s="16" t="s">
        <v>5</v>
      </c>
      <c r="M132" s="17" t="s">
        <v>735</v>
      </c>
      <c r="N132" s="18" t="str">
        <f t="shared" si="4"/>
        <v>Louis-Dreyfus Armateurs</v>
      </c>
      <c r="O132" s="16" t="s">
        <v>157</v>
      </c>
      <c r="P132" s="13" t="str">
        <f t="shared" si="5"/>
        <v>Louis-Dreyfus Armateurs Transports</v>
      </c>
      <c r="Q132" s="19" t="s">
        <v>157</v>
      </c>
      <c r="R132" s="13">
        <v>92158</v>
      </c>
      <c r="S132" s="13">
        <v>75</v>
      </c>
      <c r="T132" s="19" t="s">
        <v>32</v>
      </c>
      <c r="U132" s="20" t="s">
        <v>736</v>
      </c>
    </row>
    <row r="133" spans="1:21" ht="35.1" customHeight="1" x14ac:dyDescent="0.3">
      <c r="A133" s="1">
        <v>413</v>
      </c>
      <c r="B133" s="12">
        <v>132</v>
      </c>
      <c r="C133" s="13">
        <v>140</v>
      </c>
      <c r="D133" s="14">
        <v>680</v>
      </c>
      <c r="E133" s="14">
        <v>680</v>
      </c>
      <c r="F133" s="14">
        <v>600</v>
      </c>
      <c r="G133" s="15"/>
      <c r="H133" s="15"/>
      <c r="I133" s="16" t="s">
        <v>737</v>
      </c>
      <c r="J133" s="16" t="s">
        <v>738</v>
      </c>
      <c r="K133" s="16" t="s">
        <v>739</v>
      </c>
      <c r="L133" s="21"/>
      <c r="M133" s="17" t="s">
        <v>740</v>
      </c>
      <c r="N133" s="18" t="str">
        <f t="shared" si="4"/>
        <v>Chateau Margaux</v>
      </c>
      <c r="O133" s="16" t="s">
        <v>645</v>
      </c>
      <c r="P133" s="13" t="str">
        <f t="shared" si="5"/>
        <v>Chateau Margaux Vins, champagne</v>
      </c>
      <c r="Q133" s="19" t="s">
        <v>645</v>
      </c>
      <c r="R133" s="13">
        <v>33460</v>
      </c>
      <c r="S133" s="13">
        <v>75</v>
      </c>
      <c r="T133" s="15"/>
      <c r="U133" s="20" t="s">
        <v>2598</v>
      </c>
    </row>
    <row r="134" spans="1:21" ht="27.6" x14ac:dyDescent="0.3">
      <c r="A134" s="1">
        <v>2702</v>
      </c>
      <c r="B134" s="12">
        <v>133</v>
      </c>
      <c r="C134" s="13">
        <v>142</v>
      </c>
      <c r="D134" s="14">
        <v>675.23476740000001</v>
      </c>
      <c r="E134" s="14">
        <v>649.59588979</v>
      </c>
      <c r="F134" s="14">
        <v>0</v>
      </c>
      <c r="G134" s="15"/>
      <c r="H134" s="15"/>
      <c r="I134" s="16" t="s">
        <v>741</v>
      </c>
      <c r="J134" s="16" t="s">
        <v>742</v>
      </c>
      <c r="K134" s="16" t="s">
        <v>743</v>
      </c>
      <c r="L134" s="21"/>
      <c r="M134" s="17" t="s">
        <v>744</v>
      </c>
      <c r="N134" s="18" t="str">
        <f t="shared" si="4"/>
        <v>Tikehau Capital</v>
      </c>
      <c r="O134" s="16" t="s">
        <v>352</v>
      </c>
      <c r="P134" s="13" t="str">
        <f t="shared" si="5"/>
        <v>Tikehau Capital Services financiers</v>
      </c>
      <c r="Q134" s="15"/>
      <c r="R134" s="13">
        <v>75008</v>
      </c>
      <c r="S134" s="13">
        <v>100</v>
      </c>
      <c r="T134" s="15"/>
      <c r="U134" s="20" t="s">
        <v>745</v>
      </c>
    </row>
    <row r="135" spans="1:21" ht="41.4" x14ac:dyDescent="0.3">
      <c r="A135" s="1">
        <v>164</v>
      </c>
      <c r="B135" s="12">
        <v>134</v>
      </c>
      <c r="C135" s="13">
        <v>118</v>
      </c>
      <c r="D135" s="14">
        <v>664.98140168897999</v>
      </c>
      <c r="E135" s="14">
        <v>799.73757695495999</v>
      </c>
      <c r="F135" s="14">
        <v>593.74268046626003</v>
      </c>
      <c r="G135" s="15"/>
      <c r="H135" s="15"/>
      <c r="I135" s="16" t="s">
        <v>746</v>
      </c>
      <c r="J135" s="16" t="s">
        <v>747</v>
      </c>
      <c r="K135" s="16" t="s">
        <v>306</v>
      </c>
      <c r="L135" s="16" t="s">
        <v>748</v>
      </c>
      <c r="M135" s="17" t="s">
        <v>749</v>
      </c>
      <c r="N135" s="18" t="str">
        <f t="shared" si="4"/>
        <v>Eurazeo</v>
      </c>
      <c r="O135" s="16" t="s">
        <v>750</v>
      </c>
      <c r="P135" s="13" t="str">
        <f t="shared" si="5"/>
        <v>Eurazeo Holding, services financiers</v>
      </c>
      <c r="Q135" s="19" t="s">
        <v>750</v>
      </c>
      <c r="R135" s="13">
        <v>75017</v>
      </c>
      <c r="S135" s="13">
        <v>50</v>
      </c>
      <c r="T135" s="15"/>
      <c r="U135" s="20" t="s">
        <v>2599</v>
      </c>
    </row>
    <row r="136" spans="1:21" ht="33.9" customHeight="1" x14ac:dyDescent="0.3">
      <c r="A136" s="1">
        <v>2100</v>
      </c>
      <c r="B136" s="12">
        <v>135</v>
      </c>
      <c r="C136" s="13">
        <v>118</v>
      </c>
      <c r="D136" s="14">
        <v>650</v>
      </c>
      <c r="E136" s="14">
        <v>800</v>
      </c>
      <c r="F136" s="14">
        <v>750</v>
      </c>
      <c r="G136" s="15"/>
      <c r="H136" s="15"/>
      <c r="I136" s="16" t="s">
        <v>751</v>
      </c>
      <c r="J136" s="16" t="s">
        <v>752</v>
      </c>
      <c r="K136" s="16" t="s">
        <v>753</v>
      </c>
      <c r="L136" s="21"/>
      <c r="M136" s="17" t="s">
        <v>754</v>
      </c>
      <c r="N136" s="18" t="str">
        <f t="shared" si="4"/>
        <v>Financiere Saint James</v>
      </c>
      <c r="O136" s="16" t="s">
        <v>336</v>
      </c>
      <c r="P136" s="13" t="str">
        <f t="shared" si="5"/>
        <v>Financiere Saint James Holding, Immobilier</v>
      </c>
      <c r="Q136" s="19" t="s">
        <v>336</v>
      </c>
      <c r="R136" s="13">
        <v>75008</v>
      </c>
      <c r="S136" s="13">
        <v>100</v>
      </c>
      <c r="T136" s="15"/>
      <c r="U136" s="20" t="s">
        <v>755</v>
      </c>
    </row>
    <row r="137" spans="1:21" ht="29.4" customHeight="1" x14ac:dyDescent="0.3">
      <c r="A137" s="1">
        <v>2737</v>
      </c>
      <c r="B137" s="12">
        <v>136</v>
      </c>
      <c r="C137" s="13">
        <v>109</v>
      </c>
      <c r="D137" s="14">
        <v>650</v>
      </c>
      <c r="E137" s="14">
        <v>850</v>
      </c>
      <c r="F137" s="14">
        <v>0</v>
      </c>
      <c r="G137" s="15"/>
      <c r="H137" s="15"/>
      <c r="I137" s="16" t="s">
        <v>756</v>
      </c>
      <c r="J137" s="16" t="s">
        <v>757</v>
      </c>
      <c r="K137" s="16" t="s">
        <v>350</v>
      </c>
      <c r="L137" s="21"/>
      <c r="M137" s="17" t="s">
        <v>758</v>
      </c>
      <c r="N137" s="18" t="str">
        <f t="shared" si="4"/>
        <v>Christian Louboutin</v>
      </c>
      <c r="O137" s="16" t="s">
        <v>20</v>
      </c>
      <c r="P137" s="13" t="str">
        <f t="shared" si="5"/>
        <v>Christian Louboutin Luxe</v>
      </c>
      <c r="Q137" s="19" t="s">
        <v>20</v>
      </c>
      <c r="R137" s="13">
        <v>75001</v>
      </c>
      <c r="S137" s="13">
        <v>100</v>
      </c>
      <c r="T137" s="15"/>
      <c r="U137" s="20" t="s">
        <v>759</v>
      </c>
    </row>
    <row r="138" spans="1:21" ht="27.6" x14ac:dyDescent="0.3">
      <c r="A138" s="1">
        <v>1590</v>
      </c>
      <c r="B138" s="12">
        <v>137</v>
      </c>
      <c r="C138" s="13">
        <v>118</v>
      </c>
      <c r="D138" s="14">
        <v>650</v>
      </c>
      <c r="E138" s="14">
        <v>800</v>
      </c>
      <c r="F138" s="14">
        <v>220</v>
      </c>
      <c r="G138" s="19" t="s">
        <v>32</v>
      </c>
      <c r="H138" s="19" t="s">
        <v>32</v>
      </c>
      <c r="I138" s="16" t="s">
        <v>760</v>
      </c>
      <c r="J138" s="16" t="s">
        <v>761</v>
      </c>
      <c r="K138" s="16" t="s">
        <v>409</v>
      </c>
      <c r="L138" s="16" t="s">
        <v>5</v>
      </c>
      <c r="M138" s="17" t="s">
        <v>762</v>
      </c>
      <c r="N138" s="18" t="str">
        <f t="shared" si="4"/>
        <v>Oddo Bhf</v>
      </c>
      <c r="O138" s="16" t="s">
        <v>352</v>
      </c>
      <c r="P138" s="13" t="str">
        <f t="shared" si="5"/>
        <v>Oddo Bhf Services financiers</v>
      </c>
      <c r="Q138" s="19" t="s">
        <v>763</v>
      </c>
      <c r="R138" s="13">
        <v>75440</v>
      </c>
      <c r="S138" s="13">
        <v>75</v>
      </c>
      <c r="T138" s="19" t="s">
        <v>32</v>
      </c>
      <c r="U138" s="20" t="s">
        <v>764</v>
      </c>
    </row>
    <row r="139" spans="1:21" ht="27.6" x14ac:dyDescent="0.3">
      <c r="A139" s="1">
        <v>259</v>
      </c>
      <c r="B139" s="12">
        <v>138</v>
      </c>
      <c r="C139" s="13">
        <v>129</v>
      </c>
      <c r="D139" s="14">
        <v>620</v>
      </c>
      <c r="E139" s="14">
        <v>750</v>
      </c>
      <c r="F139" s="14">
        <v>450.45884083200002</v>
      </c>
      <c r="G139" s="15"/>
      <c r="H139" s="15"/>
      <c r="I139" s="16" t="s">
        <v>765</v>
      </c>
      <c r="J139" s="16" t="s">
        <v>766</v>
      </c>
      <c r="K139" s="16" t="s">
        <v>409</v>
      </c>
      <c r="L139" s="16" t="s">
        <v>5</v>
      </c>
      <c r="M139" s="17" t="s">
        <v>767</v>
      </c>
      <c r="N139" s="18" t="str">
        <f t="shared" si="4"/>
        <v>Gifi/Tati</v>
      </c>
      <c r="O139" s="16" t="s">
        <v>49</v>
      </c>
      <c r="P139" s="13" t="str">
        <f t="shared" si="5"/>
        <v>Gifi/Tati Distribution</v>
      </c>
      <c r="Q139" s="19" t="s">
        <v>49</v>
      </c>
      <c r="R139" s="13">
        <v>47300</v>
      </c>
      <c r="S139" s="13">
        <v>100</v>
      </c>
      <c r="T139" s="15"/>
      <c r="U139" s="20" t="s">
        <v>768</v>
      </c>
    </row>
    <row r="140" spans="1:21" ht="27.6" x14ac:dyDescent="0.3">
      <c r="A140" s="1">
        <v>2393</v>
      </c>
      <c r="B140" s="12">
        <v>139</v>
      </c>
      <c r="C140" s="13">
        <v>134</v>
      </c>
      <c r="D140" s="14">
        <v>620</v>
      </c>
      <c r="E140" s="14">
        <v>700</v>
      </c>
      <c r="F140" s="14">
        <v>0</v>
      </c>
      <c r="G140" s="15"/>
      <c r="H140" s="15"/>
      <c r="I140" s="16" t="s">
        <v>769</v>
      </c>
      <c r="J140" s="16" t="s">
        <v>770</v>
      </c>
      <c r="K140" s="16" t="s">
        <v>771</v>
      </c>
      <c r="L140" s="21"/>
      <c r="M140" s="17" t="s">
        <v>772</v>
      </c>
      <c r="N140" s="18" t="str">
        <f t="shared" si="4"/>
        <v>Financiere Valim</v>
      </c>
      <c r="O140" s="16" t="s">
        <v>469</v>
      </c>
      <c r="P140" s="13" t="str">
        <f t="shared" si="5"/>
        <v>Financiere Valim Immobilier</v>
      </c>
      <c r="Q140" s="19" t="s">
        <v>710</v>
      </c>
      <c r="R140" s="13">
        <v>67000</v>
      </c>
      <c r="S140" s="13">
        <v>100</v>
      </c>
      <c r="T140" s="15"/>
      <c r="U140" s="20" t="s">
        <v>773</v>
      </c>
    </row>
    <row r="141" spans="1:21" ht="27.6" x14ac:dyDescent="0.3">
      <c r="A141" s="1">
        <v>1057</v>
      </c>
      <c r="B141" s="12">
        <v>140</v>
      </c>
      <c r="C141" s="13">
        <v>132</v>
      </c>
      <c r="D141" s="14">
        <v>620</v>
      </c>
      <c r="E141" s="14">
        <v>725</v>
      </c>
      <c r="F141" s="14">
        <v>410</v>
      </c>
      <c r="G141" s="15"/>
      <c r="H141" s="15"/>
      <c r="I141" s="16" t="s">
        <v>774</v>
      </c>
      <c r="J141" s="16" t="s">
        <v>775</v>
      </c>
      <c r="K141" s="16" t="s">
        <v>350</v>
      </c>
      <c r="L141" s="16" t="s">
        <v>5</v>
      </c>
      <c r="M141" s="17" t="s">
        <v>776</v>
      </c>
      <c r="N141" s="18" t="str">
        <f t="shared" si="4"/>
        <v>Samsic</v>
      </c>
      <c r="O141" s="16" t="s">
        <v>441</v>
      </c>
      <c r="P141" s="13" t="str">
        <f t="shared" si="5"/>
        <v>Samsic Services</v>
      </c>
      <c r="Q141" s="19" t="s">
        <v>441</v>
      </c>
      <c r="R141" s="13">
        <v>35577</v>
      </c>
      <c r="S141" s="13">
        <v>100</v>
      </c>
      <c r="T141" s="15"/>
      <c r="U141" s="20" t="s">
        <v>777</v>
      </c>
    </row>
    <row r="142" spans="1:21" ht="27.6" x14ac:dyDescent="0.3">
      <c r="A142" s="1">
        <v>216</v>
      </c>
      <c r="B142" s="12">
        <v>141</v>
      </c>
      <c r="C142" s="13">
        <v>95</v>
      </c>
      <c r="D142" s="14">
        <v>619.87900354249302</v>
      </c>
      <c r="E142" s="14">
        <v>1000.074750026424</v>
      </c>
      <c r="F142" s="14">
        <v>525.43200032039999</v>
      </c>
      <c r="G142" s="15"/>
      <c r="H142" s="15"/>
      <c r="I142" s="16" t="s">
        <v>778</v>
      </c>
      <c r="J142" s="16" t="s">
        <v>779</v>
      </c>
      <c r="K142" s="16" t="s">
        <v>40</v>
      </c>
      <c r="L142" s="16" t="s">
        <v>5</v>
      </c>
      <c r="M142" s="17" t="s">
        <v>780</v>
      </c>
      <c r="N142" s="18" t="str">
        <f t="shared" si="4"/>
        <v>Wabtec</v>
      </c>
      <c r="O142" s="16" t="s">
        <v>366</v>
      </c>
      <c r="P142" s="13" t="str">
        <f t="shared" si="5"/>
        <v>Wabtec Industrie, Vins</v>
      </c>
      <c r="Q142" s="19" t="s">
        <v>367</v>
      </c>
      <c r="R142" s="13">
        <v>92230</v>
      </c>
      <c r="S142" s="13">
        <v>50</v>
      </c>
      <c r="T142" s="15"/>
      <c r="U142" s="20" t="s">
        <v>781</v>
      </c>
    </row>
    <row r="143" spans="1:21" ht="41.4" x14ac:dyDescent="0.3">
      <c r="A143" s="1">
        <v>37</v>
      </c>
      <c r="B143" s="12">
        <v>142</v>
      </c>
      <c r="C143" s="13">
        <v>103</v>
      </c>
      <c r="D143" s="14">
        <v>610.02885600000002</v>
      </c>
      <c r="E143" s="14">
        <v>949.98593494800002</v>
      </c>
      <c r="F143" s="14">
        <v>500</v>
      </c>
      <c r="G143" s="15"/>
      <c r="H143" s="15"/>
      <c r="I143" s="16" t="s">
        <v>782</v>
      </c>
      <c r="J143" s="16" t="s">
        <v>783</v>
      </c>
      <c r="K143" s="16" t="s">
        <v>784</v>
      </c>
      <c r="L143" s="16" t="s">
        <v>785</v>
      </c>
      <c r="M143" s="17" t="s">
        <v>786</v>
      </c>
      <c r="N143" s="18" t="str">
        <f t="shared" si="4"/>
        <v>Groupe Lucien Barriere</v>
      </c>
      <c r="O143" s="16" t="s">
        <v>679</v>
      </c>
      <c r="P143" s="13" t="str">
        <f t="shared" si="5"/>
        <v>Groupe Lucien Barriere Hôtellerie</v>
      </c>
      <c r="Q143" s="19" t="s">
        <v>787</v>
      </c>
      <c r="R143" s="13">
        <v>75002</v>
      </c>
      <c r="S143" s="13">
        <v>50</v>
      </c>
      <c r="T143" s="15"/>
      <c r="U143" s="20" t="s">
        <v>788</v>
      </c>
    </row>
    <row r="144" spans="1:21" ht="34.5" customHeight="1" x14ac:dyDescent="0.3">
      <c r="A144" s="1">
        <v>2301</v>
      </c>
      <c r="B144" s="12">
        <v>143</v>
      </c>
      <c r="C144" s="13">
        <v>186</v>
      </c>
      <c r="D144" s="14">
        <v>609.60178323634</v>
      </c>
      <c r="E144" s="14">
        <v>499.76353875440998</v>
      </c>
      <c r="F144" s="14">
        <v>0</v>
      </c>
      <c r="G144" s="15"/>
      <c r="H144" s="15"/>
      <c r="I144" s="16" t="s">
        <v>789</v>
      </c>
      <c r="J144" s="16" t="s">
        <v>790</v>
      </c>
      <c r="K144" s="16" t="s">
        <v>17</v>
      </c>
      <c r="L144" s="21"/>
      <c r="M144" s="17" t="s">
        <v>232</v>
      </c>
      <c r="N144" s="18" t="str">
        <f t="shared" si="4"/>
        <v>Dassault Systemes</v>
      </c>
      <c r="O144" s="16" t="s">
        <v>72</v>
      </c>
      <c r="P144" s="13" t="str">
        <f t="shared" si="5"/>
        <v>Dassault Systemes Numérique</v>
      </c>
      <c r="Q144" s="19" t="s">
        <v>73</v>
      </c>
      <c r="R144" s="13">
        <v>78140</v>
      </c>
      <c r="S144" s="13">
        <v>100</v>
      </c>
      <c r="T144" s="15"/>
      <c r="U144" s="20" t="s">
        <v>791</v>
      </c>
    </row>
    <row r="145" spans="1:21" ht="41.4" x14ac:dyDescent="0.3">
      <c r="A145" s="1">
        <v>2357</v>
      </c>
      <c r="B145" s="12">
        <v>144</v>
      </c>
      <c r="C145" s="13">
        <v>166</v>
      </c>
      <c r="D145" s="14">
        <v>600</v>
      </c>
      <c r="E145" s="14">
        <v>570</v>
      </c>
      <c r="F145" s="14">
        <v>0</v>
      </c>
      <c r="G145" s="15"/>
      <c r="H145" s="15"/>
      <c r="I145" s="16" t="s">
        <v>792</v>
      </c>
      <c r="J145" s="16" t="s">
        <v>793</v>
      </c>
      <c r="K145" s="16" t="s">
        <v>794</v>
      </c>
      <c r="L145" s="21"/>
      <c r="M145" s="17" t="s">
        <v>795</v>
      </c>
      <c r="N145" s="18" t="str">
        <f t="shared" si="4"/>
        <v>Butler Industries</v>
      </c>
      <c r="O145" s="16" t="s">
        <v>55</v>
      </c>
      <c r="P145" s="13" t="str">
        <f t="shared" si="5"/>
        <v>Butler Industries Holding</v>
      </c>
      <c r="Q145" s="19" t="s">
        <v>796</v>
      </c>
      <c r="R145" s="13">
        <v>75008</v>
      </c>
      <c r="S145" s="13">
        <v>100</v>
      </c>
      <c r="T145" s="19" t="s">
        <v>32</v>
      </c>
      <c r="U145" s="20" t="s">
        <v>797</v>
      </c>
    </row>
    <row r="146" spans="1:21" ht="27.6" x14ac:dyDescent="0.3">
      <c r="A146" s="1">
        <v>1559</v>
      </c>
      <c r="B146" s="12">
        <v>145</v>
      </c>
      <c r="C146" s="13">
        <v>134</v>
      </c>
      <c r="D146" s="14">
        <v>600</v>
      </c>
      <c r="E146" s="14">
        <v>700</v>
      </c>
      <c r="F146" s="14">
        <v>575</v>
      </c>
      <c r="G146" s="15"/>
      <c r="H146" s="15"/>
      <c r="I146" s="16" t="s">
        <v>798</v>
      </c>
      <c r="J146" s="16" t="s">
        <v>488</v>
      </c>
      <c r="K146" s="16" t="s">
        <v>799</v>
      </c>
      <c r="L146" s="16" t="s">
        <v>5</v>
      </c>
      <c r="M146" s="17" t="s">
        <v>800</v>
      </c>
      <c r="N146" s="18" t="str">
        <f t="shared" si="4"/>
        <v>Phison Capital</v>
      </c>
      <c r="O146" s="16" t="s">
        <v>55</v>
      </c>
      <c r="P146" s="13" t="str">
        <f t="shared" si="5"/>
        <v>Phison Capital Holding</v>
      </c>
      <c r="Q146" s="19" t="s">
        <v>801</v>
      </c>
      <c r="R146" s="13">
        <v>75007</v>
      </c>
      <c r="S146" s="13">
        <v>50</v>
      </c>
      <c r="T146" s="15"/>
      <c r="U146" s="20" t="s">
        <v>802</v>
      </c>
    </row>
    <row r="147" spans="1:21" ht="41.4" x14ac:dyDescent="0.3">
      <c r="A147" s="1">
        <v>691</v>
      </c>
      <c r="B147" s="12">
        <v>146</v>
      </c>
      <c r="C147" s="13">
        <v>149</v>
      </c>
      <c r="D147" s="14">
        <v>600</v>
      </c>
      <c r="E147" s="14">
        <v>600</v>
      </c>
      <c r="F147" s="14">
        <v>450</v>
      </c>
      <c r="G147" s="15"/>
      <c r="H147" s="15"/>
      <c r="I147" s="16" t="s">
        <v>803</v>
      </c>
      <c r="J147" s="16" t="s">
        <v>804</v>
      </c>
      <c r="K147" s="16" t="s">
        <v>805</v>
      </c>
      <c r="L147" s="16" t="s">
        <v>806</v>
      </c>
      <c r="M147" s="17" t="s">
        <v>807</v>
      </c>
      <c r="N147" s="18" t="str">
        <f t="shared" si="4"/>
        <v>Videlot</v>
      </c>
      <c r="O147" s="16" t="s">
        <v>808</v>
      </c>
      <c r="P147" s="13" t="str">
        <f t="shared" si="5"/>
        <v>Videlot Vins</v>
      </c>
      <c r="Q147" s="19" t="s">
        <v>528</v>
      </c>
      <c r="R147" s="13">
        <v>75017</v>
      </c>
      <c r="S147" s="13">
        <v>75</v>
      </c>
      <c r="T147" s="15"/>
      <c r="U147" s="20" t="s">
        <v>809</v>
      </c>
    </row>
    <row r="148" spans="1:21" ht="27.6" x14ac:dyDescent="0.3">
      <c r="A148" s="1">
        <v>1787</v>
      </c>
      <c r="B148" s="12">
        <v>147</v>
      </c>
      <c r="C148" s="13">
        <v>129</v>
      </c>
      <c r="D148" s="14">
        <v>600</v>
      </c>
      <c r="E148" s="14">
        <v>750</v>
      </c>
      <c r="F148" s="14">
        <v>500</v>
      </c>
      <c r="G148" s="15"/>
      <c r="H148" s="15"/>
      <c r="I148" s="16" t="s">
        <v>810</v>
      </c>
      <c r="J148" s="16" t="s">
        <v>811</v>
      </c>
      <c r="K148" s="16" t="s">
        <v>306</v>
      </c>
      <c r="L148" s="21"/>
      <c r="M148" s="17" t="s">
        <v>812</v>
      </c>
      <c r="N148" s="18" t="str">
        <f t="shared" si="4"/>
        <v>Groupe Fib</v>
      </c>
      <c r="O148" s="16" t="s">
        <v>458</v>
      </c>
      <c r="P148" s="13" t="str">
        <f t="shared" si="5"/>
        <v>Groupe Fib Immobilier, Hôtellerie</v>
      </c>
      <c r="Q148" s="19" t="s">
        <v>813</v>
      </c>
      <c r="R148" s="13">
        <v>33000</v>
      </c>
      <c r="S148" s="13">
        <v>100</v>
      </c>
      <c r="T148" s="15"/>
      <c r="U148" s="20" t="s">
        <v>814</v>
      </c>
    </row>
    <row r="149" spans="1:21" ht="27.6" x14ac:dyDescent="0.3">
      <c r="A149" s="1">
        <v>3123</v>
      </c>
      <c r="B149" s="12">
        <v>148</v>
      </c>
      <c r="C149" s="15"/>
      <c r="D149" s="14">
        <v>600</v>
      </c>
      <c r="E149" s="14">
        <v>0</v>
      </c>
      <c r="F149" s="14">
        <v>0</v>
      </c>
      <c r="G149" s="15"/>
      <c r="H149" s="15"/>
      <c r="I149" s="16" t="s">
        <v>815</v>
      </c>
      <c r="J149" s="16" t="s">
        <v>816</v>
      </c>
      <c r="K149" s="16" t="s">
        <v>784</v>
      </c>
      <c r="L149" s="21"/>
      <c r="M149" s="17" t="s">
        <v>817</v>
      </c>
      <c r="N149" s="18" t="str">
        <f t="shared" si="4"/>
        <v>Galactus Invest</v>
      </c>
      <c r="O149" s="16" t="s">
        <v>692</v>
      </c>
      <c r="P149" s="13" t="str">
        <f t="shared" si="5"/>
        <v>Galactus Invest Maisons de retraite, Santé</v>
      </c>
      <c r="Q149" s="19" t="s">
        <v>818</v>
      </c>
      <c r="R149" s="13">
        <v>69003</v>
      </c>
      <c r="S149" s="13">
        <v>100</v>
      </c>
      <c r="T149" s="15"/>
      <c r="U149" s="20" t="s">
        <v>819</v>
      </c>
    </row>
    <row r="150" spans="1:21" ht="27.6" x14ac:dyDescent="0.3">
      <c r="A150" s="1">
        <v>1554</v>
      </c>
      <c r="B150" s="12">
        <v>149</v>
      </c>
      <c r="C150" s="13">
        <v>95</v>
      </c>
      <c r="D150" s="14">
        <v>600</v>
      </c>
      <c r="E150" s="14">
        <v>1000</v>
      </c>
      <c r="F150" s="14">
        <v>120</v>
      </c>
      <c r="G150" s="15"/>
      <c r="H150" s="15"/>
      <c r="I150" s="16" t="s">
        <v>820</v>
      </c>
      <c r="J150" s="16" t="s">
        <v>821</v>
      </c>
      <c r="K150" s="16" t="s">
        <v>822</v>
      </c>
      <c r="L150" s="21"/>
      <c r="M150" s="17" t="s">
        <v>823</v>
      </c>
      <c r="N150" s="18" t="str">
        <f t="shared" si="4"/>
        <v>Orfim</v>
      </c>
      <c r="O150" s="16" t="s">
        <v>55</v>
      </c>
      <c r="P150" s="13" t="str">
        <f t="shared" si="5"/>
        <v>Orfim Holding</v>
      </c>
      <c r="Q150" s="19" t="s">
        <v>55</v>
      </c>
      <c r="R150" s="13">
        <v>75008</v>
      </c>
      <c r="S150" s="13">
        <v>100</v>
      </c>
      <c r="T150" s="15"/>
      <c r="U150" s="20" t="s">
        <v>824</v>
      </c>
    </row>
    <row r="151" spans="1:21" ht="27.6" x14ac:dyDescent="0.3">
      <c r="A151" s="1">
        <v>2151</v>
      </c>
      <c r="B151" s="12">
        <v>150</v>
      </c>
      <c r="C151" s="13">
        <v>149</v>
      </c>
      <c r="D151" s="14">
        <v>600</v>
      </c>
      <c r="E151" s="14">
        <v>600</v>
      </c>
      <c r="F151" s="14">
        <v>460</v>
      </c>
      <c r="G151" s="15"/>
      <c r="H151" s="15"/>
      <c r="I151" s="16" t="s">
        <v>825</v>
      </c>
      <c r="J151" s="16" t="s">
        <v>826</v>
      </c>
      <c r="K151" s="16" t="s">
        <v>730</v>
      </c>
      <c r="L151" s="21"/>
      <c r="M151" s="17" t="s">
        <v>345</v>
      </c>
      <c r="N151" s="18" t="str">
        <f t="shared" si="4"/>
        <v>Veepee</v>
      </c>
      <c r="O151" s="16" t="s">
        <v>346</v>
      </c>
      <c r="P151" s="13" t="str">
        <f t="shared" si="5"/>
        <v>Veepee Internet, Distribution</v>
      </c>
      <c r="Q151" s="19" t="s">
        <v>827</v>
      </c>
      <c r="R151" s="13">
        <v>93210</v>
      </c>
      <c r="S151" s="13">
        <v>100</v>
      </c>
      <c r="T151" s="15"/>
      <c r="U151" s="20" t="s">
        <v>828</v>
      </c>
    </row>
    <row r="152" spans="1:21" ht="41.4" x14ac:dyDescent="0.3">
      <c r="A152" s="1">
        <v>2811</v>
      </c>
      <c r="B152" s="12">
        <v>151</v>
      </c>
      <c r="C152" s="13">
        <v>149</v>
      </c>
      <c r="D152" s="14">
        <v>600</v>
      </c>
      <c r="E152" s="14">
        <v>600</v>
      </c>
      <c r="F152" s="14">
        <v>0</v>
      </c>
      <c r="G152" s="15"/>
      <c r="H152" s="15"/>
      <c r="I152" s="16" t="s">
        <v>829</v>
      </c>
      <c r="J152" s="16" t="s">
        <v>830</v>
      </c>
      <c r="K152" s="16" t="s">
        <v>831</v>
      </c>
      <c r="L152" s="16" t="s">
        <v>5</v>
      </c>
      <c r="M152" s="17" t="s">
        <v>832</v>
      </c>
      <c r="N152" s="18" t="str">
        <f t="shared" si="4"/>
        <v>Groupe Zouari</v>
      </c>
      <c r="O152" s="16" t="s">
        <v>833</v>
      </c>
      <c r="P152" s="13" t="str">
        <f t="shared" si="5"/>
        <v>Groupe Zouari Distribution, Immobilier</v>
      </c>
      <c r="Q152" s="19" t="s">
        <v>834</v>
      </c>
      <c r="R152" s="13">
        <v>92310</v>
      </c>
      <c r="S152" s="13">
        <v>100</v>
      </c>
      <c r="T152" s="15"/>
      <c r="U152" s="20" t="s">
        <v>835</v>
      </c>
    </row>
    <row r="153" spans="1:21" ht="30" customHeight="1" x14ac:dyDescent="0.3">
      <c r="A153" s="1">
        <v>88</v>
      </c>
      <c r="B153" s="12">
        <v>152</v>
      </c>
      <c r="C153" s="13">
        <v>134</v>
      </c>
      <c r="D153" s="14">
        <v>580.46464144959998</v>
      </c>
      <c r="E153" s="14">
        <v>699.79367693999995</v>
      </c>
      <c r="F153" s="14">
        <v>684.84754478792797</v>
      </c>
      <c r="G153" s="15"/>
      <c r="H153" s="15"/>
      <c r="I153" s="16" t="s">
        <v>836</v>
      </c>
      <c r="J153" s="16" t="s">
        <v>837</v>
      </c>
      <c r="K153" s="16" t="s">
        <v>838</v>
      </c>
      <c r="L153" s="16" t="s">
        <v>5</v>
      </c>
      <c r="M153" s="17" t="s">
        <v>839</v>
      </c>
      <c r="N153" s="18" t="str">
        <f t="shared" si="4"/>
        <v>Savencia Ex Bongrain</v>
      </c>
      <c r="O153" s="16" t="s">
        <v>174</v>
      </c>
      <c r="P153" s="13" t="str">
        <f t="shared" si="5"/>
        <v>Savencia Ex Bongrain Agroalimentaire</v>
      </c>
      <c r="Q153" s="19" t="s">
        <v>174</v>
      </c>
      <c r="R153" s="13">
        <v>78223</v>
      </c>
      <c r="S153" s="13">
        <v>75</v>
      </c>
      <c r="T153" s="15"/>
      <c r="U153" s="20" t="s">
        <v>840</v>
      </c>
    </row>
    <row r="154" spans="1:21" ht="27.6" x14ac:dyDescent="0.3">
      <c r="A154" s="1">
        <v>1223</v>
      </c>
      <c r="B154" s="12">
        <v>153</v>
      </c>
      <c r="C154" s="13">
        <v>147</v>
      </c>
      <c r="D154" s="14">
        <v>580</v>
      </c>
      <c r="E154" s="14">
        <v>620</v>
      </c>
      <c r="F154" s="14">
        <v>250</v>
      </c>
      <c r="G154" s="15"/>
      <c r="H154" s="15"/>
      <c r="I154" s="16" t="s">
        <v>841</v>
      </c>
      <c r="J154" s="16" t="s">
        <v>842</v>
      </c>
      <c r="K154" s="16" t="s">
        <v>275</v>
      </c>
      <c r="L154" s="16" t="s">
        <v>5</v>
      </c>
      <c r="M154" s="17" t="s">
        <v>843</v>
      </c>
      <c r="N154" s="18" t="str">
        <f t="shared" si="4"/>
        <v>Mobivia</v>
      </c>
      <c r="O154" s="16" t="s">
        <v>441</v>
      </c>
      <c r="P154" s="13" t="str">
        <f t="shared" si="5"/>
        <v>Mobivia Services</v>
      </c>
      <c r="Q154" s="19" t="s">
        <v>405</v>
      </c>
      <c r="R154" s="13">
        <v>59812</v>
      </c>
      <c r="S154" s="13">
        <v>100</v>
      </c>
      <c r="T154" s="15"/>
      <c r="U154" s="20" t="s">
        <v>844</v>
      </c>
    </row>
    <row r="155" spans="1:21" ht="37.5" customHeight="1" x14ac:dyDescent="0.3">
      <c r="A155" s="1">
        <v>1945</v>
      </c>
      <c r="B155" s="12">
        <v>154</v>
      </c>
      <c r="C155" s="13">
        <v>168</v>
      </c>
      <c r="D155" s="14">
        <v>579.91526570400003</v>
      </c>
      <c r="E155" s="14">
        <v>549.98218982000003</v>
      </c>
      <c r="F155" s="14">
        <v>102.33525946175</v>
      </c>
      <c r="G155" s="15"/>
      <c r="H155" s="15"/>
      <c r="I155" s="16" t="s">
        <v>845</v>
      </c>
      <c r="J155" s="16" t="s">
        <v>846</v>
      </c>
      <c r="K155" s="16" t="s">
        <v>150</v>
      </c>
      <c r="L155" s="16" t="s">
        <v>5</v>
      </c>
      <c r="M155" s="17" t="s">
        <v>847</v>
      </c>
      <c r="N155" s="18" t="str">
        <f t="shared" si="4"/>
        <v>Bassac (Ex Les Nouveaux Constructeurs)</v>
      </c>
      <c r="O155" s="16" t="s">
        <v>469</v>
      </c>
      <c r="P155" s="13" t="str">
        <f t="shared" si="5"/>
        <v>Bassac (Ex Les Nouveaux Constructeurs) Immobilier</v>
      </c>
      <c r="Q155" s="19" t="s">
        <v>848</v>
      </c>
      <c r="R155" s="13">
        <v>92100</v>
      </c>
      <c r="S155" s="13">
        <v>75</v>
      </c>
      <c r="T155" s="15"/>
      <c r="U155" s="20" t="s">
        <v>849</v>
      </c>
    </row>
    <row r="156" spans="1:21" ht="41.4" x14ac:dyDescent="0.3">
      <c r="A156" s="1">
        <v>667</v>
      </c>
      <c r="B156" s="12">
        <v>155</v>
      </c>
      <c r="C156" s="13">
        <v>148</v>
      </c>
      <c r="D156" s="14">
        <v>579.90585184895997</v>
      </c>
      <c r="E156" s="14">
        <v>609.53803307108001</v>
      </c>
      <c r="F156" s="14">
        <v>288.06956404099998</v>
      </c>
      <c r="G156" s="15"/>
      <c r="H156" s="15"/>
      <c r="I156" s="16" t="s">
        <v>850</v>
      </c>
      <c r="J156" s="16" t="s">
        <v>138</v>
      </c>
      <c r="K156" s="16" t="s">
        <v>851</v>
      </c>
      <c r="L156" s="16" t="s">
        <v>5</v>
      </c>
      <c r="M156" s="17" t="s">
        <v>852</v>
      </c>
      <c r="N156" s="18" t="str">
        <f t="shared" si="4"/>
        <v>Lafite Rothschild</v>
      </c>
      <c r="O156" s="16" t="s">
        <v>853</v>
      </c>
      <c r="P156" s="13" t="str">
        <f t="shared" si="5"/>
        <v>Lafite Rothschild Services financiers, vins</v>
      </c>
      <c r="Q156" s="19" t="s">
        <v>854</v>
      </c>
      <c r="R156" s="13">
        <v>33250</v>
      </c>
      <c r="S156" s="13">
        <v>50</v>
      </c>
      <c r="T156" s="15"/>
      <c r="U156" s="20" t="s">
        <v>855</v>
      </c>
    </row>
    <row r="157" spans="1:21" ht="27.6" x14ac:dyDescent="0.3">
      <c r="A157" s="1">
        <v>65</v>
      </c>
      <c r="B157" s="12">
        <v>156</v>
      </c>
      <c r="C157" s="13">
        <v>168</v>
      </c>
      <c r="D157" s="14">
        <v>550</v>
      </c>
      <c r="E157" s="14">
        <v>550</v>
      </c>
      <c r="F157" s="14">
        <v>400</v>
      </c>
      <c r="G157" s="15"/>
      <c r="H157" s="15"/>
      <c r="I157" s="16" t="s">
        <v>856</v>
      </c>
      <c r="J157" s="16" t="s">
        <v>857</v>
      </c>
      <c r="K157" s="16" t="s">
        <v>586</v>
      </c>
      <c r="L157" s="16" t="s">
        <v>5</v>
      </c>
      <c r="M157" s="17" t="s">
        <v>858</v>
      </c>
      <c r="N157" s="18" t="str">
        <f t="shared" si="4"/>
        <v>Groupe Bigard</v>
      </c>
      <c r="O157" s="16" t="s">
        <v>174</v>
      </c>
      <c r="P157" s="13" t="str">
        <f t="shared" si="5"/>
        <v>Groupe Bigard Agroalimentaire</v>
      </c>
      <c r="Q157" s="19" t="s">
        <v>174</v>
      </c>
      <c r="R157" s="13">
        <v>29393</v>
      </c>
      <c r="S157" s="13">
        <v>100</v>
      </c>
      <c r="T157" s="15"/>
      <c r="U157" s="20" t="s">
        <v>859</v>
      </c>
    </row>
    <row r="158" spans="1:21" ht="32.4" customHeight="1" x14ac:dyDescent="0.3">
      <c r="A158" s="1">
        <v>1706</v>
      </c>
      <c r="B158" s="12">
        <v>157</v>
      </c>
      <c r="C158" s="13">
        <v>142</v>
      </c>
      <c r="D158" s="14">
        <v>550</v>
      </c>
      <c r="E158" s="14">
        <v>650</v>
      </c>
      <c r="F158" s="14">
        <v>350</v>
      </c>
      <c r="G158" s="15"/>
      <c r="H158" s="15"/>
      <c r="I158" s="16" t="s">
        <v>860</v>
      </c>
      <c r="J158" s="16" t="s">
        <v>861</v>
      </c>
      <c r="K158" s="16" t="s">
        <v>59</v>
      </c>
      <c r="L158" s="16" t="s">
        <v>862</v>
      </c>
      <c r="M158" s="17" t="s">
        <v>863</v>
      </c>
      <c r="N158" s="18" t="str">
        <f t="shared" si="4"/>
        <v>Schiever Distribution</v>
      </c>
      <c r="O158" s="16" t="s">
        <v>49</v>
      </c>
      <c r="P158" s="13" t="str">
        <f t="shared" si="5"/>
        <v>Schiever Distribution Distribution</v>
      </c>
      <c r="Q158" s="19" t="s">
        <v>864</v>
      </c>
      <c r="R158" s="13">
        <v>89205</v>
      </c>
      <c r="S158" s="13">
        <v>100</v>
      </c>
      <c r="T158" s="15"/>
      <c r="U158" s="20" t="s">
        <v>865</v>
      </c>
    </row>
    <row r="159" spans="1:21" ht="27.6" x14ac:dyDescent="0.3">
      <c r="A159" s="1">
        <v>399</v>
      </c>
      <c r="B159" s="12">
        <v>158</v>
      </c>
      <c r="C159" s="13">
        <v>186</v>
      </c>
      <c r="D159" s="14">
        <v>550</v>
      </c>
      <c r="E159" s="14">
        <v>500</v>
      </c>
      <c r="F159" s="14">
        <v>210</v>
      </c>
      <c r="G159" s="15"/>
      <c r="H159" s="15"/>
      <c r="I159" s="16" t="s">
        <v>866</v>
      </c>
      <c r="J159" s="16" t="s">
        <v>867</v>
      </c>
      <c r="K159" s="16" t="s">
        <v>92</v>
      </c>
      <c r="L159" s="16" t="s">
        <v>5</v>
      </c>
      <c r="M159" s="17" t="s">
        <v>868</v>
      </c>
      <c r="N159" s="18" t="str">
        <f t="shared" si="4"/>
        <v>Raja</v>
      </c>
      <c r="O159" s="16" t="s">
        <v>227</v>
      </c>
      <c r="P159" s="13" t="str">
        <f t="shared" si="5"/>
        <v>Raja Industrie</v>
      </c>
      <c r="Q159" s="19" t="s">
        <v>869</v>
      </c>
      <c r="R159" s="13">
        <v>95977</v>
      </c>
      <c r="S159" s="13">
        <v>75</v>
      </c>
      <c r="T159" s="15"/>
      <c r="U159" s="20" t="s">
        <v>870</v>
      </c>
    </row>
    <row r="160" spans="1:21" ht="41.4" x14ac:dyDescent="0.3">
      <c r="A160" s="1">
        <v>430</v>
      </c>
      <c r="B160" s="12">
        <v>159</v>
      </c>
      <c r="C160" s="13">
        <v>149</v>
      </c>
      <c r="D160" s="14">
        <v>550</v>
      </c>
      <c r="E160" s="14">
        <v>600</v>
      </c>
      <c r="F160" s="14">
        <v>250</v>
      </c>
      <c r="G160" s="15"/>
      <c r="H160" s="15"/>
      <c r="I160" s="16" t="s">
        <v>871</v>
      </c>
      <c r="J160" s="16" t="s">
        <v>872</v>
      </c>
      <c r="K160" s="16" t="s">
        <v>873</v>
      </c>
      <c r="L160" s="16" t="s">
        <v>5</v>
      </c>
      <c r="M160" s="17" t="s">
        <v>874</v>
      </c>
      <c r="N160" s="18" t="str">
        <f t="shared" si="4"/>
        <v>Groupe Monnoyeur</v>
      </c>
      <c r="O160" s="16" t="s">
        <v>875</v>
      </c>
      <c r="P160" s="13" t="str">
        <f t="shared" si="5"/>
        <v>Groupe Monnoyeur Distribution, logistique</v>
      </c>
      <c r="Q160" s="19" t="s">
        <v>876</v>
      </c>
      <c r="R160" s="13">
        <v>93200</v>
      </c>
      <c r="S160" s="13">
        <v>50</v>
      </c>
      <c r="T160" s="19" t="s">
        <v>32</v>
      </c>
      <c r="U160" s="20" t="s">
        <v>877</v>
      </c>
    </row>
    <row r="161" spans="1:21" ht="27.6" x14ac:dyDescent="0.3">
      <c r="A161" s="1">
        <v>566</v>
      </c>
      <c r="B161" s="12">
        <v>160</v>
      </c>
      <c r="C161" s="13">
        <v>149</v>
      </c>
      <c r="D161" s="14">
        <v>550</v>
      </c>
      <c r="E161" s="14">
        <v>600</v>
      </c>
      <c r="F161" s="14">
        <v>210</v>
      </c>
      <c r="G161" s="15"/>
      <c r="H161" s="15"/>
      <c r="I161" s="16" t="s">
        <v>878</v>
      </c>
      <c r="J161" s="16" t="s">
        <v>879</v>
      </c>
      <c r="K161" s="16" t="s">
        <v>880</v>
      </c>
      <c r="L161" s="16" t="s">
        <v>28</v>
      </c>
      <c r="M161" s="17" t="s">
        <v>881</v>
      </c>
      <c r="N161" s="18" t="str">
        <f t="shared" si="4"/>
        <v>Socomec</v>
      </c>
      <c r="O161" s="16" t="s">
        <v>227</v>
      </c>
      <c r="P161" s="13" t="str">
        <f t="shared" si="5"/>
        <v>Socomec Industrie</v>
      </c>
      <c r="Q161" s="19" t="s">
        <v>882</v>
      </c>
      <c r="R161" s="13">
        <v>67235</v>
      </c>
      <c r="S161" s="13">
        <v>75</v>
      </c>
      <c r="T161" s="15"/>
      <c r="U161" s="20" t="s">
        <v>883</v>
      </c>
    </row>
    <row r="162" spans="1:21" ht="27.6" x14ac:dyDescent="0.3">
      <c r="A162" s="1">
        <v>2453</v>
      </c>
      <c r="B162" s="12">
        <v>161</v>
      </c>
      <c r="C162" s="13">
        <v>149</v>
      </c>
      <c r="D162" s="14">
        <v>525</v>
      </c>
      <c r="E162" s="14">
        <v>600</v>
      </c>
      <c r="F162" s="14">
        <v>0</v>
      </c>
      <c r="G162" s="15"/>
      <c r="H162" s="15"/>
      <c r="I162" s="16" t="s">
        <v>884</v>
      </c>
      <c r="J162" s="16" t="s">
        <v>885</v>
      </c>
      <c r="K162" s="16" t="s">
        <v>886</v>
      </c>
      <c r="L162" s="21"/>
      <c r="M162" s="17" t="s">
        <v>887</v>
      </c>
      <c r="N162" s="18" t="str">
        <f t="shared" si="4"/>
        <v>Apsys</v>
      </c>
      <c r="O162" s="16" t="s">
        <v>469</v>
      </c>
      <c r="P162" s="13" t="str">
        <f t="shared" si="5"/>
        <v>Apsys Immobilier</v>
      </c>
      <c r="Q162" s="19" t="s">
        <v>888</v>
      </c>
      <c r="R162" s="13">
        <v>92300</v>
      </c>
      <c r="S162" s="13">
        <v>100</v>
      </c>
      <c r="T162" s="15"/>
      <c r="U162" s="20" t="s">
        <v>889</v>
      </c>
    </row>
    <row r="163" spans="1:21" ht="27.6" x14ac:dyDescent="0.3">
      <c r="A163" s="1">
        <v>993</v>
      </c>
      <c r="B163" s="12">
        <v>162</v>
      </c>
      <c r="C163" s="13">
        <v>149</v>
      </c>
      <c r="D163" s="14">
        <v>525</v>
      </c>
      <c r="E163" s="14">
        <v>600</v>
      </c>
      <c r="F163" s="14">
        <v>600</v>
      </c>
      <c r="G163" s="15"/>
      <c r="H163" s="15"/>
      <c r="I163" s="16" t="s">
        <v>890</v>
      </c>
      <c r="J163" s="16" t="s">
        <v>891</v>
      </c>
      <c r="K163" s="16" t="s">
        <v>59</v>
      </c>
      <c r="L163" s="21"/>
      <c r="M163" s="17" t="s">
        <v>892</v>
      </c>
      <c r="N163" s="18" t="str">
        <f t="shared" si="4"/>
        <v>Pierre Cardin</v>
      </c>
      <c r="O163" s="16" t="s">
        <v>20</v>
      </c>
      <c r="P163" s="13" t="str">
        <f t="shared" si="5"/>
        <v>Pierre Cardin Luxe</v>
      </c>
      <c r="Q163" s="19" t="s">
        <v>20</v>
      </c>
      <c r="R163" s="13">
        <v>75008</v>
      </c>
      <c r="S163" s="13">
        <v>100</v>
      </c>
      <c r="T163" s="15"/>
      <c r="U163" s="20" t="s">
        <v>893</v>
      </c>
    </row>
    <row r="164" spans="1:21" ht="27.6" x14ac:dyDescent="0.3">
      <c r="A164" s="1">
        <v>2419</v>
      </c>
      <c r="B164" s="12">
        <v>163</v>
      </c>
      <c r="C164" s="13">
        <v>164</v>
      </c>
      <c r="D164" s="14">
        <v>525</v>
      </c>
      <c r="E164" s="14">
        <v>580</v>
      </c>
      <c r="F164" s="14">
        <v>0</v>
      </c>
      <c r="G164" s="19" t="s">
        <v>32</v>
      </c>
      <c r="H164" s="19" t="s">
        <v>32</v>
      </c>
      <c r="I164" s="16" t="s">
        <v>894</v>
      </c>
      <c r="J164" s="16" t="s">
        <v>895</v>
      </c>
      <c r="K164" s="16" t="s">
        <v>59</v>
      </c>
      <c r="L164" s="16" t="s">
        <v>28</v>
      </c>
      <c r="M164" s="17" t="s">
        <v>896</v>
      </c>
      <c r="N164" s="18" t="str">
        <f t="shared" si="4"/>
        <v>Sd2P</v>
      </c>
      <c r="O164" s="16" t="s">
        <v>679</v>
      </c>
      <c r="P164" s="13" t="str">
        <f t="shared" si="5"/>
        <v>Sd2P Hôtellerie</v>
      </c>
      <c r="Q164" s="19" t="s">
        <v>680</v>
      </c>
      <c r="R164" s="13">
        <v>75116</v>
      </c>
      <c r="S164" s="13">
        <v>100</v>
      </c>
      <c r="T164" s="19" t="s">
        <v>32</v>
      </c>
      <c r="U164" s="20" t="s">
        <v>897</v>
      </c>
    </row>
    <row r="165" spans="1:21" ht="41.4" x14ac:dyDescent="0.3">
      <c r="A165" s="1">
        <v>296</v>
      </c>
      <c r="B165" s="12">
        <v>164</v>
      </c>
      <c r="C165" s="13">
        <v>149</v>
      </c>
      <c r="D165" s="14">
        <v>525</v>
      </c>
      <c r="E165" s="14">
        <v>600</v>
      </c>
      <c r="F165" s="14">
        <v>1</v>
      </c>
      <c r="G165" s="15"/>
      <c r="H165" s="15"/>
      <c r="I165" s="16" t="s">
        <v>898</v>
      </c>
      <c r="J165" s="16" t="s">
        <v>899</v>
      </c>
      <c r="K165" s="16" t="s">
        <v>822</v>
      </c>
      <c r="L165" s="16" t="s">
        <v>900</v>
      </c>
      <c r="M165" s="17" t="s">
        <v>901</v>
      </c>
      <c r="N165" s="18" t="str">
        <f t="shared" si="4"/>
        <v>Next World Group</v>
      </c>
      <c r="O165" s="16" t="s">
        <v>55</v>
      </c>
      <c r="P165" s="13" t="str">
        <f t="shared" si="5"/>
        <v>Next World Group Holding</v>
      </c>
      <c r="Q165" s="19" t="s">
        <v>801</v>
      </c>
      <c r="R165" s="13">
        <v>75008</v>
      </c>
      <c r="S165" s="13">
        <v>50</v>
      </c>
      <c r="T165" s="15"/>
      <c r="U165" s="20" t="s">
        <v>902</v>
      </c>
    </row>
    <row r="166" spans="1:21" ht="27.6" x14ac:dyDescent="0.3">
      <c r="A166" s="1">
        <v>2652</v>
      </c>
      <c r="B166" s="12">
        <v>165</v>
      </c>
      <c r="C166" s="13">
        <v>149</v>
      </c>
      <c r="D166" s="14">
        <v>525</v>
      </c>
      <c r="E166" s="14">
        <v>600</v>
      </c>
      <c r="F166" s="14">
        <v>0</v>
      </c>
      <c r="G166" s="15"/>
      <c r="H166" s="15"/>
      <c r="I166" s="16" t="s">
        <v>903</v>
      </c>
      <c r="J166" s="16" t="s">
        <v>904</v>
      </c>
      <c r="K166" s="16" t="s">
        <v>393</v>
      </c>
      <c r="L166" s="16" t="s">
        <v>5</v>
      </c>
      <c r="M166" s="17" t="s">
        <v>905</v>
      </c>
      <c r="N166" s="18" t="str">
        <f t="shared" si="4"/>
        <v>Cofinance</v>
      </c>
      <c r="O166" s="16" t="s">
        <v>469</v>
      </c>
      <c r="P166" s="13" t="str">
        <f t="shared" si="5"/>
        <v>Cofinance Immobilier</v>
      </c>
      <c r="Q166" s="19" t="s">
        <v>469</v>
      </c>
      <c r="R166" s="13">
        <v>75008</v>
      </c>
      <c r="S166" s="13">
        <v>100</v>
      </c>
      <c r="T166" s="15"/>
      <c r="U166" s="20" t="s">
        <v>906</v>
      </c>
    </row>
    <row r="167" spans="1:21" ht="27.6" x14ac:dyDescent="0.3">
      <c r="A167" s="1">
        <v>26</v>
      </c>
      <c r="B167" s="12">
        <v>166</v>
      </c>
      <c r="C167" s="13">
        <v>109</v>
      </c>
      <c r="D167" s="14">
        <v>524.896504877025</v>
      </c>
      <c r="E167" s="14">
        <v>849.57219402759995</v>
      </c>
      <c r="F167" s="14">
        <v>749.73831781733554</v>
      </c>
      <c r="G167" s="15"/>
      <c r="H167" s="15"/>
      <c r="I167" s="16" t="s">
        <v>907</v>
      </c>
      <c r="J167" s="16" t="s">
        <v>908</v>
      </c>
      <c r="K167" s="16" t="s">
        <v>909</v>
      </c>
      <c r="L167" s="16" t="s">
        <v>5</v>
      </c>
      <c r="M167" s="17" t="s">
        <v>910</v>
      </c>
      <c r="N167" s="18" t="str">
        <f t="shared" si="4"/>
        <v>Publicis</v>
      </c>
      <c r="O167" s="16" t="s">
        <v>162</v>
      </c>
      <c r="P167" s="13" t="str">
        <f t="shared" si="5"/>
        <v>Publicis Publicité</v>
      </c>
      <c r="Q167" s="19" t="s">
        <v>911</v>
      </c>
      <c r="R167" s="13">
        <v>75008</v>
      </c>
      <c r="S167" s="13">
        <v>50</v>
      </c>
      <c r="T167" s="15"/>
      <c r="U167" s="20" t="s">
        <v>912</v>
      </c>
    </row>
    <row r="168" spans="1:21" ht="27.6" x14ac:dyDescent="0.3">
      <c r="A168" s="1">
        <v>2075</v>
      </c>
      <c r="B168" s="12">
        <v>167</v>
      </c>
      <c r="C168" s="13">
        <v>202</v>
      </c>
      <c r="D168" s="14">
        <v>510.41587727216</v>
      </c>
      <c r="E168" s="14">
        <v>465.17430697499998</v>
      </c>
      <c r="F168" s="14">
        <v>0</v>
      </c>
      <c r="G168" s="15"/>
      <c r="H168" s="15"/>
      <c r="I168" s="16" t="s">
        <v>913</v>
      </c>
      <c r="J168" s="16" t="s">
        <v>914</v>
      </c>
      <c r="K168" s="16" t="s">
        <v>275</v>
      </c>
      <c r="L168" s="21"/>
      <c r="M168" s="17" t="s">
        <v>915</v>
      </c>
      <c r="N168" s="18" t="str">
        <f t="shared" si="4"/>
        <v>Id Logistics</v>
      </c>
      <c r="O168" s="16" t="s">
        <v>157</v>
      </c>
      <c r="P168" s="13" t="str">
        <f t="shared" si="5"/>
        <v>Id Logistics Transports</v>
      </c>
      <c r="Q168" s="19" t="s">
        <v>157</v>
      </c>
      <c r="R168" s="13">
        <v>84300</v>
      </c>
      <c r="S168" s="13">
        <v>100</v>
      </c>
      <c r="T168" s="19" t="s">
        <v>32</v>
      </c>
      <c r="U168" s="20" t="s">
        <v>916</v>
      </c>
    </row>
    <row r="169" spans="1:21" ht="27.6" x14ac:dyDescent="0.3">
      <c r="A169" s="1">
        <v>800</v>
      </c>
      <c r="B169" s="12">
        <v>168</v>
      </c>
      <c r="C169" s="13">
        <v>140</v>
      </c>
      <c r="D169" s="14">
        <v>510</v>
      </c>
      <c r="E169" s="14">
        <v>680</v>
      </c>
      <c r="F169" s="14">
        <v>220</v>
      </c>
      <c r="G169" s="15"/>
      <c r="H169" s="15"/>
      <c r="I169" s="16" t="s">
        <v>917</v>
      </c>
      <c r="J169" s="16" t="s">
        <v>918</v>
      </c>
      <c r="K169" s="21"/>
      <c r="L169" s="16" t="s">
        <v>5</v>
      </c>
      <c r="M169" s="17" t="s">
        <v>919</v>
      </c>
      <c r="N169" s="18" t="str">
        <f t="shared" si="4"/>
        <v>Daher</v>
      </c>
      <c r="O169" s="16" t="s">
        <v>227</v>
      </c>
      <c r="P169" s="13" t="str">
        <f t="shared" si="5"/>
        <v>Daher Industrie</v>
      </c>
      <c r="Q169" s="19" t="s">
        <v>920</v>
      </c>
      <c r="R169" s="13">
        <v>91325</v>
      </c>
      <c r="S169" s="13">
        <v>50</v>
      </c>
      <c r="T169" s="15"/>
      <c r="U169" s="20" t="s">
        <v>921</v>
      </c>
    </row>
    <row r="170" spans="1:21" ht="27.6" x14ac:dyDescent="0.3">
      <c r="A170" s="1">
        <v>784</v>
      </c>
      <c r="B170" s="12">
        <v>169</v>
      </c>
      <c r="C170" s="13">
        <v>166</v>
      </c>
      <c r="D170" s="14">
        <v>510</v>
      </c>
      <c r="E170" s="14">
        <v>570</v>
      </c>
      <c r="F170" s="14">
        <v>400.39859999999999</v>
      </c>
      <c r="G170" s="15"/>
      <c r="H170" s="15"/>
      <c r="I170" s="16" t="s">
        <v>922</v>
      </c>
      <c r="J170" s="16" t="s">
        <v>923</v>
      </c>
      <c r="K170" s="16" t="s">
        <v>924</v>
      </c>
      <c r="L170" s="16" t="s">
        <v>5</v>
      </c>
      <c r="M170" s="17" t="s">
        <v>925</v>
      </c>
      <c r="N170" s="18" t="str">
        <f t="shared" si="4"/>
        <v>Compagnie Frey</v>
      </c>
      <c r="O170" s="16" t="s">
        <v>926</v>
      </c>
      <c r="P170" s="13" t="str">
        <f t="shared" si="5"/>
        <v>Compagnie Frey Holding, vins et champagne</v>
      </c>
      <c r="Q170" s="19" t="s">
        <v>927</v>
      </c>
      <c r="R170" s="13">
        <v>51500</v>
      </c>
      <c r="S170" s="13">
        <v>100</v>
      </c>
      <c r="T170" s="15"/>
      <c r="U170" s="20" t="s">
        <v>2600</v>
      </c>
    </row>
    <row r="171" spans="1:21" ht="27.6" x14ac:dyDescent="0.3">
      <c r="A171" s="1">
        <v>2387</v>
      </c>
      <c r="B171" s="12">
        <v>170</v>
      </c>
      <c r="C171" s="13">
        <v>291</v>
      </c>
      <c r="D171" s="14">
        <v>500</v>
      </c>
      <c r="E171" s="14">
        <v>320</v>
      </c>
      <c r="F171" s="14">
        <v>0</v>
      </c>
      <c r="G171" s="15"/>
      <c r="H171" s="15"/>
      <c r="I171" s="16" t="s">
        <v>928</v>
      </c>
      <c r="J171" s="16" t="s">
        <v>929</v>
      </c>
      <c r="K171" s="16" t="s">
        <v>822</v>
      </c>
      <c r="L171" s="21"/>
      <c r="M171" s="17" t="s">
        <v>930</v>
      </c>
      <c r="N171" s="18" t="str">
        <f t="shared" si="4"/>
        <v>Delpharm</v>
      </c>
      <c r="O171" s="16" t="s">
        <v>259</v>
      </c>
      <c r="P171" s="13" t="str">
        <f t="shared" si="5"/>
        <v>Delpharm Pharmacie</v>
      </c>
      <c r="Q171" s="19" t="s">
        <v>259</v>
      </c>
      <c r="R171" s="13">
        <v>92100</v>
      </c>
      <c r="S171" s="13">
        <v>75</v>
      </c>
      <c r="T171" s="15"/>
      <c r="U171" s="20" t="s">
        <v>931</v>
      </c>
    </row>
    <row r="172" spans="1:21" ht="27.6" x14ac:dyDescent="0.3">
      <c r="A172" s="1">
        <v>2245</v>
      </c>
      <c r="B172" s="12">
        <v>171</v>
      </c>
      <c r="C172" s="13">
        <v>168</v>
      </c>
      <c r="D172" s="14">
        <v>500</v>
      </c>
      <c r="E172" s="14">
        <v>550</v>
      </c>
      <c r="F172" s="14">
        <v>117.33630090775</v>
      </c>
      <c r="G172" s="15"/>
      <c r="H172" s="15"/>
      <c r="I172" s="16" t="s">
        <v>932</v>
      </c>
      <c r="J172" s="16" t="s">
        <v>933</v>
      </c>
      <c r="K172" s="16" t="s">
        <v>409</v>
      </c>
      <c r="L172" s="16" t="s">
        <v>18</v>
      </c>
      <c r="M172" s="17" t="s">
        <v>934</v>
      </c>
      <c r="N172" s="18" t="str">
        <f t="shared" si="4"/>
        <v>Groupe Sis</v>
      </c>
      <c r="O172" s="16" t="s">
        <v>522</v>
      </c>
      <c r="P172" s="13" t="str">
        <f t="shared" si="5"/>
        <v>Groupe Sis Holding, Vins</v>
      </c>
      <c r="Q172" s="19" t="s">
        <v>935</v>
      </c>
      <c r="R172" s="13">
        <v>1050</v>
      </c>
      <c r="S172" s="13">
        <v>100</v>
      </c>
      <c r="T172" s="15"/>
      <c r="U172" s="20" t="s">
        <v>936</v>
      </c>
    </row>
    <row r="173" spans="1:21" ht="27.6" x14ac:dyDescent="0.3">
      <c r="A173" s="1">
        <v>2663</v>
      </c>
      <c r="B173" s="12">
        <v>172</v>
      </c>
      <c r="C173" s="13">
        <v>149</v>
      </c>
      <c r="D173" s="14">
        <v>500</v>
      </c>
      <c r="E173" s="14">
        <v>600</v>
      </c>
      <c r="F173" s="14">
        <v>0</v>
      </c>
      <c r="G173" s="15"/>
      <c r="H173" s="15"/>
      <c r="I173" s="16" t="s">
        <v>937</v>
      </c>
      <c r="J173" s="16" t="s">
        <v>938</v>
      </c>
      <c r="K173" s="16" t="s">
        <v>632</v>
      </c>
      <c r="L173" s="16" t="s">
        <v>5</v>
      </c>
      <c r="M173" s="17" t="s">
        <v>939</v>
      </c>
      <c r="N173" s="18" t="str">
        <f t="shared" si="4"/>
        <v>Socri-Sfh</v>
      </c>
      <c r="O173" s="16" t="s">
        <v>458</v>
      </c>
      <c r="P173" s="13" t="str">
        <f t="shared" si="5"/>
        <v>Socri-Sfh Immobilier, Hôtellerie</v>
      </c>
      <c r="Q173" s="19" t="s">
        <v>458</v>
      </c>
      <c r="R173" s="13">
        <v>6142</v>
      </c>
      <c r="S173" s="13">
        <v>100</v>
      </c>
      <c r="T173" s="15"/>
      <c r="U173" s="20" t="s">
        <v>940</v>
      </c>
    </row>
    <row r="174" spans="1:21" ht="41.4" x14ac:dyDescent="0.3">
      <c r="A174" s="1">
        <v>3033</v>
      </c>
      <c r="B174" s="12">
        <v>173</v>
      </c>
      <c r="C174" s="13">
        <v>485</v>
      </c>
      <c r="D174" s="14">
        <v>500</v>
      </c>
      <c r="E174" s="14">
        <v>160</v>
      </c>
      <c r="F174" s="14">
        <v>0</v>
      </c>
      <c r="G174" s="15"/>
      <c r="H174" s="15"/>
      <c r="I174" s="16" t="s">
        <v>941</v>
      </c>
      <c r="J174" s="16" t="s">
        <v>942</v>
      </c>
      <c r="K174" s="16" t="s">
        <v>943</v>
      </c>
      <c r="L174" s="21"/>
      <c r="M174" s="17" t="s">
        <v>944</v>
      </c>
      <c r="N174" s="18" t="str">
        <f t="shared" si="4"/>
        <v>Dataiku</v>
      </c>
      <c r="O174" s="16" t="s">
        <v>945</v>
      </c>
      <c r="P174" s="13" t="str">
        <f t="shared" si="5"/>
        <v>Dataiku Internet</v>
      </c>
      <c r="Q174" s="19" t="s">
        <v>73</v>
      </c>
      <c r="R174" s="13">
        <v>75009</v>
      </c>
      <c r="S174" s="13">
        <v>100</v>
      </c>
      <c r="T174" s="15"/>
      <c r="U174" s="20" t="s">
        <v>946</v>
      </c>
    </row>
    <row r="175" spans="1:21" ht="27.6" x14ac:dyDescent="0.3">
      <c r="A175" s="1">
        <v>1734</v>
      </c>
      <c r="B175" s="12">
        <v>174</v>
      </c>
      <c r="C175" s="13">
        <v>149</v>
      </c>
      <c r="D175" s="14">
        <v>500</v>
      </c>
      <c r="E175" s="14">
        <v>600</v>
      </c>
      <c r="F175" s="14">
        <v>100</v>
      </c>
      <c r="G175" s="15"/>
      <c r="H175" s="15"/>
      <c r="I175" s="16" t="s">
        <v>947</v>
      </c>
      <c r="J175" s="16" t="s">
        <v>948</v>
      </c>
      <c r="K175" s="21"/>
      <c r="L175" s="21"/>
      <c r="M175" s="17" t="s">
        <v>949</v>
      </c>
      <c r="N175" s="18" t="str">
        <f t="shared" si="4"/>
        <v>Fm Logistic</v>
      </c>
      <c r="O175" s="16" t="s">
        <v>950</v>
      </c>
      <c r="P175" s="13" t="str">
        <f t="shared" si="5"/>
        <v>Fm Logistic Transports, logistique</v>
      </c>
      <c r="Q175" s="19" t="s">
        <v>950</v>
      </c>
      <c r="R175" s="13">
        <v>57370</v>
      </c>
      <c r="S175" s="13">
        <v>75</v>
      </c>
      <c r="T175" s="15"/>
      <c r="U175" s="20" t="s">
        <v>951</v>
      </c>
    </row>
    <row r="176" spans="1:21" ht="27.6" x14ac:dyDescent="0.3">
      <c r="A176" s="1">
        <v>255</v>
      </c>
      <c r="B176" s="12">
        <v>175</v>
      </c>
      <c r="C176" s="13">
        <v>186</v>
      </c>
      <c r="D176" s="14">
        <v>500</v>
      </c>
      <c r="E176" s="14">
        <v>500</v>
      </c>
      <c r="F176" s="14">
        <v>126.55435677280002</v>
      </c>
      <c r="G176" s="15"/>
      <c r="H176" s="15"/>
      <c r="I176" s="16" t="s">
        <v>952</v>
      </c>
      <c r="J176" s="16" t="s">
        <v>953</v>
      </c>
      <c r="K176" s="16" t="s">
        <v>59</v>
      </c>
      <c r="L176" s="16" t="s">
        <v>5</v>
      </c>
      <c r="M176" s="17" t="s">
        <v>954</v>
      </c>
      <c r="N176" s="18" t="str">
        <f t="shared" si="4"/>
        <v>Radiall</v>
      </c>
      <c r="O176" s="16" t="s">
        <v>366</v>
      </c>
      <c r="P176" s="13" t="str">
        <f t="shared" si="5"/>
        <v>Radiall Industrie, Vins</v>
      </c>
      <c r="Q176" s="19" t="s">
        <v>955</v>
      </c>
      <c r="R176" s="13">
        <v>93300</v>
      </c>
      <c r="S176" s="13">
        <v>75</v>
      </c>
      <c r="T176" s="19" t="s">
        <v>32</v>
      </c>
      <c r="U176" s="20" t="s">
        <v>956</v>
      </c>
    </row>
    <row r="177" spans="1:21" ht="32.1" customHeight="1" x14ac:dyDescent="0.3">
      <c r="A177" s="1">
        <v>2074</v>
      </c>
      <c r="B177" s="12">
        <v>176</v>
      </c>
      <c r="C177" s="13">
        <v>211</v>
      </c>
      <c r="D177" s="14">
        <v>500</v>
      </c>
      <c r="E177" s="14">
        <v>420</v>
      </c>
      <c r="F177" s="14">
        <v>700</v>
      </c>
      <c r="G177" s="15"/>
      <c r="H177" s="15"/>
      <c r="I177" s="16" t="s">
        <v>957</v>
      </c>
      <c r="J177" s="16" t="s">
        <v>958</v>
      </c>
      <c r="K177" s="16" t="s">
        <v>40</v>
      </c>
      <c r="L177" s="16" t="s">
        <v>5</v>
      </c>
      <c r="M177" s="17" t="s">
        <v>959</v>
      </c>
      <c r="N177" s="18" t="str">
        <f t="shared" si="4"/>
        <v>Lazard Group Real Estate</v>
      </c>
      <c r="O177" s="16" t="s">
        <v>469</v>
      </c>
      <c r="P177" s="13" t="str">
        <f t="shared" si="5"/>
        <v>Lazard Group Real Estate Immobilier</v>
      </c>
      <c r="Q177" s="19" t="s">
        <v>480</v>
      </c>
      <c r="R177" s="13">
        <v>75001</v>
      </c>
      <c r="S177" s="13">
        <v>100</v>
      </c>
      <c r="T177" s="19" t="s">
        <v>32</v>
      </c>
      <c r="U177" s="20" t="s">
        <v>960</v>
      </c>
    </row>
    <row r="178" spans="1:21" ht="32.4" customHeight="1" x14ac:dyDescent="0.3">
      <c r="A178" s="1">
        <v>2437</v>
      </c>
      <c r="B178" s="12">
        <v>177</v>
      </c>
      <c r="C178" s="13">
        <v>179</v>
      </c>
      <c r="D178" s="14">
        <v>500</v>
      </c>
      <c r="E178" s="14">
        <v>530</v>
      </c>
      <c r="F178" s="14">
        <v>0</v>
      </c>
      <c r="G178" s="15"/>
      <c r="H178" s="15"/>
      <c r="I178" s="16" t="s">
        <v>961</v>
      </c>
      <c r="J178" s="16" t="s">
        <v>962</v>
      </c>
      <c r="K178" s="16" t="s">
        <v>963</v>
      </c>
      <c r="L178" s="16" t="s">
        <v>5</v>
      </c>
      <c r="M178" s="17" t="s">
        <v>964</v>
      </c>
      <c r="N178" s="18" t="str">
        <f t="shared" si="4"/>
        <v>Montres Richard Mille</v>
      </c>
      <c r="O178" s="16" t="s">
        <v>20</v>
      </c>
      <c r="P178" s="13" t="str">
        <f t="shared" si="5"/>
        <v>Montres Richard Mille Luxe</v>
      </c>
      <c r="Q178" s="19" t="s">
        <v>20</v>
      </c>
      <c r="R178" s="13">
        <v>75008</v>
      </c>
      <c r="S178" s="13">
        <v>100</v>
      </c>
      <c r="T178" s="15"/>
      <c r="U178" s="20" t="s">
        <v>965</v>
      </c>
    </row>
    <row r="179" spans="1:21" ht="31.5" customHeight="1" x14ac:dyDescent="0.3">
      <c r="A179" s="1">
        <v>2026</v>
      </c>
      <c r="B179" s="12">
        <v>178</v>
      </c>
      <c r="C179" s="15"/>
      <c r="D179" s="14">
        <v>500</v>
      </c>
      <c r="E179" s="14">
        <v>0</v>
      </c>
      <c r="F179" s="14">
        <v>0</v>
      </c>
      <c r="G179" s="15"/>
      <c r="H179" s="15"/>
      <c r="I179" s="16" t="s">
        <v>966</v>
      </c>
      <c r="J179" s="16" t="s">
        <v>967</v>
      </c>
      <c r="K179" s="16" t="s">
        <v>145</v>
      </c>
      <c r="L179" s="21"/>
      <c r="M179" s="17" t="s">
        <v>968</v>
      </c>
      <c r="N179" s="18" t="str">
        <f t="shared" si="4"/>
        <v>Ceva Sante Animale</v>
      </c>
      <c r="O179" s="16" t="s">
        <v>259</v>
      </c>
      <c r="P179" s="13" t="str">
        <f t="shared" si="5"/>
        <v>Ceva Sante Animale Pharmacie</v>
      </c>
      <c r="Q179" s="19" t="s">
        <v>88</v>
      </c>
      <c r="R179" s="13">
        <v>33500</v>
      </c>
      <c r="S179" s="13">
        <v>100</v>
      </c>
      <c r="T179" s="15"/>
      <c r="U179" s="20" t="s">
        <v>2601</v>
      </c>
    </row>
    <row r="180" spans="1:21" ht="27.6" x14ac:dyDescent="0.3">
      <c r="A180" s="1">
        <v>283</v>
      </c>
      <c r="B180" s="12">
        <v>179</v>
      </c>
      <c r="C180" s="13">
        <v>179</v>
      </c>
      <c r="D180" s="14">
        <v>490.16187500000001</v>
      </c>
      <c r="E180" s="14">
        <v>529.98924999999997</v>
      </c>
      <c r="F180" s="14">
        <v>195.93881999999999</v>
      </c>
      <c r="G180" s="15"/>
      <c r="H180" s="15"/>
      <c r="I180" s="16" t="s">
        <v>969</v>
      </c>
      <c r="J180" s="16" t="s">
        <v>970</v>
      </c>
      <c r="K180" s="16" t="s">
        <v>971</v>
      </c>
      <c r="L180" s="16" t="s">
        <v>5</v>
      </c>
      <c r="M180" s="17" t="s">
        <v>972</v>
      </c>
      <c r="N180" s="18" t="str">
        <f t="shared" si="4"/>
        <v>Groupe Crit</v>
      </c>
      <c r="O180" s="16" t="s">
        <v>973</v>
      </c>
      <c r="P180" s="13" t="str">
        <f t="shared" si="5"/>
        <v>Groupe Crit Services, Intérim</v>
      </c>
      <c r="Q180" s="19" t="s">
        <v>974</v>
      </c>
      <c r="R180" s="13">
        <v>75017</v>
      </c>
      <c r="S180" s="13">
        <v>100</v>
      </c>
      <c r="T180" s="15"/>
      <c r="U180" s="20" t="s">
        <v>2602</v>
      </c>
    </row>
    <row r="181" spans="1:21" ht="41.4" x14ac:dyDescent="0.3">
      <c r="A181" s="1">
        <v>1794</v>
      </c>
      <c r="B181" s="12">
        <v>180</v>
      </c>
      <c r="C181" s="13">
        <v>168</v>
      </c>
      <c r="D181" s="14">
        <v>480</v>
      </c>
      <c r="E181" s="14">
        <v>550</v>
      </c>
      <c r="F181" s="14">
        <v>420</v>
      </c>
      <c r="G181" s="15"/>
      <c r="H181" s="15"/>
      <c r="I181" s="16" t="s">
        <v>975</v>
      </c>
      <c r="J181" s="16" t="s">
        <v>976</v>
      </c>
      <c r="K181" s="16" t="s">
        <v>602</v>
      </c>
      <c r="L181" s="21"/>
      <c r="M181" s="17" t="s">
        <v>977</v>
      </c>
      <c r="N181" s="18" t="str">
        <f t="shared" si="4"/>
        <v>Groupe Beaumanoir</v>
      </c>
      <c r="O181" s="16" t="s">
        <v>49</v>
      </c>
      <c r="P181" s="13" t="str">
        <f t="shared" si="5"/>
        <v>Groupe Beaumanoir Distribution</v>
      </c>
      <c r="Q181" s="19" t="s">
        <v>978</v>
      </c>
      <c r="R181" s="13">
        <v>35418</v>
      </c>
      <c r="S181" s="13">
        <v>100</v>
      </c>
      <c r="T181" s="15"/>
      <c r="U181" s="20" t="s">
        <v>979</v>
      </c>
    </row>
    <row r="182" spans="1:21" ht="27.6" x14ac:dyDescent="0.3">
      <c r="A182" s="1">
        <v>987</v>
      </c>
      <c r="B182" s="12">
        <v>181</v>
      </c>
      <c r="C182" s="13">
        <v>179</v>
      </c>
      <c r="D182" s="14">
        <v>480</v>
      </c>
      <c r="E182" s="14">
        <v>530</v>
      </c>
      <c r="F182" s="14">
        <v>210</v>
      </c>
      <c r="G182" s="19" t="s">
        <v>32</v>
      </c>
      <c r="H182" s="19" t="s">
        <v>32</v>
      </c>
      <c r="I182" s="16" t="s">
        <v>980</v>
      </c>
      <c r="J182" s="16" t="s">
        <v>981</v>
      </c>
      <c r="K182" s="16" t="s">
        <v>982</v>
      </c>
      <c r="L182" s="16" t="s">
        <v>5</v>
      </c>
      <c r="M182" s="17" t="s">
        <v>983</v>
      </c>
      <c r="N182" s="18" t="str">
        <f t="shared" si="4"/>
        <v>Pomona</v>
      </c>
      <c r="O182" s="16" t="s">
        <v>49</v>
      </c>
      <c r="P182" s="13" t="str">
        <f t="shared" si="5"/>
        <v>Pomona Distribution</v>
      </c>
      <c r="Q182" s="19" t="s">
        <v>135</v>
      </c>
      <c r="R182" s="13">
        <v>92164</v>
      </c>
      <c r="S182" s="13">
        <v>75</v>
      </c>
      <c r="T182" s="19" t="s">
        <v>32</v>
      </c>
      <c r="U182" s="20" t="s">
        <v>984</v>
      </c>
    </row>
    <row r="183" spans="1:21" ht="27.6" x14ac:dyDescent="0.3">
      <c r="A183" s="1">
        <v>1629</v>
      </c>
      <c r="B183" s="12">
        <v>182</v>
      </c>
      <c r="C183" s="13">
        <v>142</v>
      </c>
      <c r="D183" s="14">
        <v>480</v>
      </c>
      <c r="E183" s="14">
        <v>650</v>
      </c>
      <c r="F183" s="14">
        <v>250</v>
      </c>
      <c r="G183" s="15"/>
      <c r="H183" s="15"/>
      <c r="I183" s="16" t="s">
        <v>985</v>
      </c>
      <c r="J183" s="16" t="s">
        <v>986</v>
      </c>
      <c r="K183" s="16" t="s">
        <v>586</v>
      </c>
      <c r="L183" s="16" t="s">
        <v>5</v>
      </c>
      <c r="M183" s="17" t="s">
        <v>987</v>
      </c>
      <c r="N183" s="18" t="str">
        <f t="shared" si="4"/>
        <v>Groupe Dubreuil</v>
      </c>
      <c r="O183" s="16" t="s">
        <v>988</v>
      </c>
      <c r="P183" s="13" t="str">
        <f t="shared" si="5"/>
        <v>Groupe Dubreuil Distribution, Transports</v>
      </c>
      <c r="Q183" s="19" t="s">
        <v>989</v>
      </c>
      <c r="R183" s="13">
        <v>85170</v>
      </c>
      <c r="S183" s="13">
        <v>100</v>
      </c>
      <c r="T183" s="15"/>
      <c r="U183" s="20" t="s">
        <v>990</v>
      </c>
    </row>
    <row r="184" spans="1:21" ht="27.6" x14ac:dyDescent="0.3">
      <c r="A184" s="1">
        <v>2422</v>
      </c>
      <c r="B184" s="12">
        <v>183</v>
      </c>
      <c r="C184" s="13">
        <v>164</v>
      </c>
      <c r="D184" s="14">
        <v>470</v>
      </c>
      <c r="E184" s="14">
        <v>580</v>
      </c>
      <c r="F184" s="14">
        <v>0</v>
      </c>
      <c r="G184" s="15"/>
      <c r="H184" s="15"/>
      <c r="I184" s="16" t="s">
        <v>991</v>
      </c>
      <c r="J184" s="16" t="s">
        <v>992</v>
      </c>
      <c r="K184" s="16" t="s">
        <v>993</v>
      </c>
      <c r="L184" s="16" t="s">
        <v>28</v>
      </c>
      <c r="M184" s="17" t="s">
        <v>994</v>
      </c>
      <c r="N184" s="18" t="str">
        <f t="shared" si="4"/>
        <v>Boissee Finances</v>
      </c>
      <c r="O184" s="16" t="s">
        <v>679</v>
      </c>
      <c r="P184" s="13" t="str">
        <f t="shared" si="5"/>
        <v>Boissee Finances Hôtellerie</v>
      </c>
      <c r="Q184" s="19" t="s">
        <v>680</v>
      </c>
      <c r="R184" s="13">
        <v>75017</v>
      </c>
      <c r="S184" s="13">
        <v>100</v>
      </c>
      <c r="T184" s="15"/>
      <c r="U184" s="20" t="s">
        <v>995</v>
      </c>
    </row>
    <row r="185" spans="1:21" ht="27.6" x14ac:dyDescent="0.3">
      <c r="A185" s="1">
        <v>2119</v>
      </c>
      <c r="B185" s="12">
        <v>184</v>
      </c>
      <c r="C185" s="13">
        <v>211</v>
      </c>
      <c r="D185" s="14">
        <v>460</v>
      </c>
      <c r="E185" s="14">
        <v>420</v>
      </c>
      <c r="F185" s="14">
        <v>140</v>
      </c>
      <c r="G185" s="15"/>
      <c r="H185" s="15"/>
      <c r="I185" s="16" t="s">
        <v>996</v>
      </c>
      <c r="J185" s="16" t="s">
        <v>997</v>
      </c>
      <c r="K185" s="16" t="s">
        <v>293</v>
      </c>
      <c r="L185" s="21"/>
      <c r="M185" s="17" t="s">
        <v>998</v>
      </c>
      <c r="N185" s="18" t="str">
        <f t="shared" si="4"/>
        <v>Awpg</v>
      </c>
      <c r="O185" s="16" t="s">
        <v>999</v>
      </c>
      <c r="P185" s="13" t="str">
        <f t="shared" si="5"/>
        <v>Awpg Médias, Immobilier</v>
      </c>
      <c r="Q185" s="19" t="s">
        <v>1000</v>
      </c>
      <c r="R185" s="13">
        <v>1222</v>
      </c>
      <c r="S185" s="13">
        <v>100</v>
      </c>
      <c r="T185" s="19" t="s">
        <v>32</v>
      </c>
      <c r="U185" s="20" t="s">
        <v>1001</v>
      </c>
    </row>
    <row r="186" spans="1:21" ht="27.6" x14ac:dyDescent="0.3">
      <c r="A186" s="1">
        <v>231</v>
      </c>
      <c r="B186" s="12">
        <v>185</v>
      </c>
      <c r="C186" s="13">
        <v>195</v>
      </c>
      <c r="D186" s="14">
        <v>459.95461279901019</v>
      </c>
      <c r="E186" s="14">
        <v>489.62384788827001</v>
      </c>
      <c r="F186" s="14">
        <v>465.95399892</v>
      </c>
      <c r="G186" s="19" t="s">
        <v>32</v>
      </c>
      <c r="H186" s="19" t="s">
        <v>32</v>
      </c>
      <c r="I186" s="16" t="s">
        <v>1002</v>
      </c>
      <c r="J186" s="16" t="s">
        <v>1003</v>
      </c>
      <c r="K186" s="16" t="s">
        <v>409</v>
      </c>
      <c r="L186" s="21"/>
      <c r="M186" s="17" t="s">
        <v>1004</v>
      </c>
      <c r="N186" s="18" t="str">
        <f t="shared" si="4"/>
        <v>Adecco</v>
      </c>
      <c r="O186" s="16" t="s">
        <v>441</v>
      </c>
      <c r="P186" s="13" t="str">
        <f t="shared" si="5"/>
        <v>Adecco Services</v>
      </c>
      <c r="Q186" s="19" t="s">
        <v>1005</v>
      </c>
      <c r="R186" s="13">
        <v>69100</v>
      </c>
      <c r="S186" s="13">
        <v>100</v>
      </c>
      <c r="T186" s="19" t="s">
        <v>32</v>
      </c>
      <c r="U186" s="20" t="s">
        <v>1006</v>
      </c>
    </row>
    <row r="187" spans="1:21" ht="27.6" x14ac:dyDescent="0.3">
      <c r="A187" s="1">
        <v>1886</v>
      </c>
      <c r="B187" s="12">
        <v>186</v>
      </c>
      <c r="C187" s="13">
        <v>300</v>
      </c>
      <c r="D187" s="14">
        <v>450</v>
      </c>
      <c r="E187" s="14">
        <v>300</v>
      </c>
      <c r="F187" s="14">
        <v>150</v>
      </c>
      <c r="G187" s="15"/>
      <c r="H187" s="15"/>
      <c r="I187" s="16" t="s">
        <v>1007</v>
      </c>
      <c r="J187" s="16" t="s">
        <v>1008</v>
      </c>
      <c r="K187" s="16" t="s">
        <v>1009</v>
      </c>
      <c r="L187" s="16" t="s">
        <v>5</v>
      </c>
      <c r="M187" s="17" t="s">
        <v>1010</v>
      </c>
      <c r="N187" s="18" t="str">
        <f t="shared" si="4"/>
        <v>Manuloc</v>
      </c>
      <c r="O187" s="16" t="s">
        <v>441</v>
      </c>
      <c r="P187" s="13" t="str">
        <f t="shared" si="5"/>
        <v>Manuloc Services</v>
      </c>
      <c r="Q187" s="19" t="s">
        <v>442</v>
      </c>
      <c r="R187" s="13">
        <v>57063</v>
      </c>
      <c r="S187" s="13">
        <v>75</v>
      </c>
      <c r="T187" s="15"/>
      <c r="U187" s="20" t="s">
        <v>1011</v>
      </c>
    </row>
    <row r="188" spans="1:21" ht="27.6" x14ac:dyDescent="0.3">
      <c r="A188" s="1">
        <v>59</v>
      </c>
      <c r="B188" s="12">
        <v>187</v>
      </c>
      <c r="C188" s="13">
        <v>198</v>
      </c>
      <c r="D188" s="14">
        <v>450</v>
      </c>
      <c r="E188" s="14">
        <v>480</v>
      </c>
      <c r="F188" s="14">
        <v>130</v>
      </c>
      <c r="G188" s="15"/>
      <c r="H188" s="15"/>
      <c r="I188" s="16" t="s">
        <v>1012</v>
      </c>
      <c r="J188" s="16" t="s">
        <v>1013</v>
      </c>
      <c r="K188" s="16" t="s">
        <v>586</v>
      </c>
      <c r="L188" s="16" t="s">
        <v>5</v>
      </c>
      <c r="M188" s="17" t="s">
        <v>1014</v>
      </c>
      <c r="N188" s="18" t="str">
        <f t="shared" si="4"/>
        <v>Expanscience</v>
      </c>
      <c r="O188" s="16" t="s">
        <v>259</v>
      </c>
      <c r="P188" s="13" t="str">
        <f t="shared" si="5"/>
        <v>Expanscience Pharmacie</v>
      </c>
      <c r="Q188" s="19" t="s">
        <v>193</v>
      </c>
      <c r="R188" s="13">
        <v>92419</v>
      </c>
      <c r="S188" s="13">
        <v>75</v>
      </c>
      <c r="T188" s="15"/>
      <c r="U188" s="20" t="s">
        <v>1015</v>
      </c>
    </row>
    <row r="189" spans="1:21" ht="27.6" x14ac:dyDescent="0.3">
      <c r="A189" s="1">
        <v>3006</v>
      </c>
      <c r="B189" s="12">
        <v>188</v>
      </c>
      <c r="C189" s="13">
        <v>225</v>
      </c>
      <c r="D189" s="14">
        <v>450</v>
      </c>
      <c r="E189" s="14">
        <v>400</v>
      </c>
      <c r="F189" s="14">
        <v>0</v>
      </c>
      <c r="G189" s="15"/>
      <c r="H189" s="15"/>
      <c r="I189" s="16" t="s">
        <v>1016</v>
      </c>
      <c r="J189" s="16" t="s">
        <v>1017</v>
      </c>
      <c r="K189" s="16" t="s">
        <v>371</v>
      </c>
      <c r="L189" s="21"/>
      <c r="M189" s="17" t="s">
        <v>1018</v>
      </c>
      <c r="N189" s="18" t="str">
        <f t="shared" si="4"/>
        <v>Biogroup-Lcd</v>
      </c>
      <c r="O189" s="16" t="s">
        <v>1019</v>
      </c>
      <c r="P189" s="13" t="str">
        <f t="shared" si="5"/>
        <v>Biogroup-Lcd Santé, Immobilier</v>
      </c>
      <c r="Q189" s="19" t="s">
        <v>1019</v>
      </c>
      <c r="R189" s="13">
        <v>93200</v>
      </c>
      <c r="S189" s="13">
        <v>50</v>
      </c>
      <c r="T189" s="15"/>
      <c r="U189" s="20" t="s">
        <v>1020</v>
      </c>
    </row>
    <row r="190" spans="1:21" ht="30.6" customHeight="1" x14ac:dyDescent="0.3">
      <c r="A190" s="1">
        <v>1992</v>
      </c>
      <c r="B190" s="12">
        <v>189</v>
      </c>
      <c r="C190" s="13">
        <v>349</v>
      </c>
      <c r="D190" s="14">
        <v>450</v>
      </c>
      <c r="E190" s="14">
        <v>250</v>
      </c>
      <c r="F190" s="14">
        <v>1</v>
      </c>
      <c r="G190" s="15"/>
      <c r="H190" s="15"/>
      <c r="I190" s="16" t="s">
        <v>1021</v>
      </c>
      <c r="J190" s="16" t="s">
        <v>1022</v>
      </c>
      <c r="K190" s="16" t="s">
        <v>59</v>
      </c>
      <c r="L190" s="21"/>
      <c r="M190" s="17" t="s">
        <v>1023</v>
      </c>
      <c r="N190" s="18" t="str">
        <f t="shared" si="4"/>
        <v>Kernel Investissements</v>
      </c>
      <c r="O190" s="16" t="s">
        <v>1024</v>
      </c>
      <c r="P190" s="13" t="str">
        <f t="shared" si="5"/>
        <v>Kernel Investissements Holding, Internet</v>
      </c>
      <c r="Q190" s="19" t="s">
        <v>1025</v>
      </c>
      <c r="R190" s="13">
        <v>75001</v>
      </c>
      <c r="S190" s="13">
        <v>100</v>
      </c>
      <c r="T190" s="15"/>
      <c r="U190" s="20" t="s">
        <v>1026</v>
      </c>
    </row>
    <row r="191" spans="1:21" ht="27.6" x14ac:dyDescent="0.3">
      <c r="A191" s="1">
        <v>1967</v>
      </c>
      <c r="B191" s="12">
        <v>190</v>
      </c>
      <c r="C191" s="13">
        <v>168</v>
      </c>
      <c r="D191" s="14">
        <v>450</v>
      </c>
      <c r="E191" s="14">
        <v>550</v>
      </c>
      <c r="F191" s="14">
        <v>700</v>
      </c>
      <c r="G191" s="15"/>
      <c r="H191" s="15"/>
      <c r="I191" s="16" t="s">
        <v>1027</v>
      </c>
      <c r="J191" s="16" t="s">
        <v>1028</v>
      </c>
      <c r="K191" s="16" t="s">
        <v>1029</v>
      </c>
      <c r="L191" s="21"/>
      <c r="M191" s="17" t="s">
        <v>1030</v>
      </c>
      <c r="N191" s="18" t="str">
        <f t="shared" si="4"/>
        <v xml:space="preserve">Total Eren </v>
      </c>
      <c r="O191" s="16" t="s">
        <v>1031</v>
      </c>
      <c r="P191" s="13" t="str">
        <f t="shared" si="5"/>
        <v>Total Eren  Energie</v>
      </c>
      <c r="Q191" s="19" t="s">
        <v>1032</v>
      </c>
      <c r="R191" s="13">
        <v>75116</v>
      </c>
      <c r="S191" s="13">
        <v>100</v>
      </c>
      <c r="T191" s="15"/>
      <c r="U191" s="20" t="s">
        <v>1033</v>
      </c>
    </row>
    <row r="192" spans="1:21" ht="27.6" x14ac:dyDescent="0.3">
      <c r="A192" s="1">
        <v>2648</v>
      </c>
      <c r="B192" s="12">
        <v>191</v>
      </c>
      <c r="C192" s="13">
        <v>168</v>
      </c>
      <c r="D192" s="14">
        <v>450</v>
      </c>
      <c r="E192" s="14">
        <v>550</v>
      </c>
      <c r="F192" s="14">
        <v>0</v>
      </c>
      <c r="G192" s="15"/>
      <c r="H192" s="15"/>
      <c r="I192" s="16" t="s">
        <v>1034</v>
      </c>
      <c r="J192" s="16" t="s">
        <v>1035</v>
      </c>
      <c r="K192" s="16" t="s">
        <v>473</v>
      </c>
      <c r="L192" s="21"/>
      <c r="M192" s="17" t="s">
        <v>1036</v>
      </c>
      <c r="N192" s="18" t="str">
        <f t="shared" si="4"/>
        <v>Fives</v>
      </c>
      <c r="O192" s="16" t="s">
        <v>227</v>
      </c>
      <c r="P192" s="13" t="str">
        <f t="shared" si="5"/>
        <v>Fives Industrie</v>
      </c>
      <c r="Q192" s="19" t="s">
        <v>227</v>
      </c>
      <c r="R192" s="13">
        <v>75009</v>
      </c>
      <c r="S192" s="13">
        <v>100</v>
      </c>
      <c r="T192" s="15"/>
      <c r="U192" s="20" t="s">
        <v>2603</v>
      </c>
    </row>
    <row r="193" spans="1:21" ht="27.6" x14ac:dyDescent="0.3">
      <c r="A193" s="1">
        <v>236</v>
      </c>
      <c r="B193" s="12">
        <v>192</v>
      </c>
      <c r="C193" s="13">
        <v>203</v>
      </c>
      <c r="D193" s="14">
        <v>449.75033193304</v>
      </c>
      <c r="E193" s="14">
        <v>450.21011517919999</v>
      </c>
      <c r="F193" s="14">
        <v>231.17158259831999</v>
      </c>
      <c r="G193" s="15"/>
      <c r="H193" s="15"/>
      <c r="I193" s="16" t="s">
        <v>1037</v>
      </c>
      <c r="J193" s="16" t="s">
        <v>1038</v>
      </c>
      <c r="K193" s="16" t="s">
        <v>1039</v>
      </c>
      <c r="L193" s="16" t="s">
        <v>5</v>
      </c>
      <c r="M193" s="17" t="s">
        <v>1040</v>
      </c>
      <c r="N193" s="18" t="str">
        <f t="shared" si="4"/>
        <v>Vetoquinol</v>
      </c>
      <c r="O193" s="16" t="s">
        <v>259</v>
      </c>
      <c r="P193" s="13" t="str">
        <f t="shared" si="5"/>
        <v>Vetoquinol Pharmacie</v>
      </c>
      <c r="Q193" s="19" t="s">
        <v>193</v>
      </c>
      <c r="R193" s="13">
        <v>70204</v>
      </c>
      <c r="S193" s="13">
        <v>75</v>
      </c>
      <c r="T193" s="15"/>
      <c r="U193" s="20" t="s">
        <v>2604</v>
      </c>
    </row>
    <row r="194" spans="1:21" ht="27.6" x14ac:dyDescent="0.3">
      <c r="A194" s="1">
        <v>80</v>
      </c>
      <c r="B194" s="12">
        <v>193</v>
      </c>
      <c r="C194" s="13">
        <v>200</v>
      </c>
      <c r="D194" s="14">
        <v>430.05242028096001</v>
      </c>
      <c r="E194" s="14">
        <v>465.328679292</v>
      </c>
      <c r="F194" s="14">
        <v>333.66598566419998</v>
      </c>
      <c r="G194" s="15"/>
      <c r="H194" s="15"/>
      <c r="I194" s="16" t="s">
        <v>1041</v>
      </c>
      <c r="J194" s="16" t="s">
        <v>1042</v>
      </c>
      <c r="K194" s="16" t="s">
        <v>350</v>
      </c>
      <c r="L194" s="16" t="s">
        <v>5</v>
      </c>
      <c r="M194" s="17" t="s">
        <v>1043</v>
      </c>
      <c r="N194" s="18" t="str">
        <f t="shared" si="4"/>
        <v>Boiron</v>
      </c>
      <c r="O194" s="16" t="s">
        <v>259</v>
      </c>
      <c r="P194" s="13" t="str">
        <f t="shared" si="5"/>
        <v>Boiron Pharmacie</v>
      </c>
      <c r="Q194" s="19" t="s">
        <v>1044</v>
      </c>
      <c r="R194" s="13">
        <v>69110</v>
      </c>
      <c r="S194" s="13">
        <v>75</v>
      </c>
      <c r="T194" s="15"/>
      <c r="U194" s="20" t="s">
        <v>1045</v>
      </c>
    </row>
    <row r="195" spans="1:21" ht="27.6" x14ac:dyDescent="0.3">
      <c r="A195" s="1">
        <v>2449</v>
      </c>
      <c r="B195" s="12">
        <v>194</v>
      </c>
      <c r="C195" s="13">
        <v>203</v>
      </c>
      <c r="D195" s="14">
        <v>430</v>
      </c>
      <c r="E195" s="14">
        <v>450</v>
      </c>
      <c r="F195" s="14">
        <v>0</v>
      </c>
      <c r="G195" s="15"/>
      <c r="H195" s="15"/>
      <c r="I195" s="16" t="s">
        <v>1046</v>
      </c>
      <c r="J195" s="16" t="s">
        <v>1047</v>
      </c>
      <c r="K195" s="16" t="s">
        <v>306</v>
      </c>
      <c r="L195" s="21"/>
      <c r="M195" s="17" t="s">
        <v>1048</v>
      </c>
      <c r="N195" s="18" t="str">
        <f t="shared" ref="N195:N258" si="6">PROPER(M195)</f>
        <v>Eximium</v>
      </c>
      <c r="O195" s="16" t="s">
        <v>336</v>
      </c>
      <c r="P195" s="13" t="str">
        <f t="shared" ref="P195:P258" si="7">CONCATENATE(N195," ",(O195))</f>
        <v>Eximium Holding, Immobilier</v>
      </c>
      <c r="Q195" s="19" t="s">
        <v>1049</v>
      </c>
      <c r="R195" s="13">
        <v>26100</v>
      </c>
      <c r="S195" s="13">
        <v>100</v>
      </c>
      <c r="T195" s="15"/>
      <c r="U195" s="20" t="s">
        <v>1050</v>
      </c>
    </row>
    <row r="196" spans="1:21" ht="27.6" x14ac:dyDescent="0.3">
      <c r="A196" s="1">
        <v>1576</v>
      </c>
      <c r="B196" s="12">
        <v>195</v>
      </c>
      <c r="C196" s="13">
        <v>183</v>
      </c>
      <c r="D196" s="14">
        <v>430</v>
      </c>
      <c r="E196" s="14">
        <v>525</v>
      </c>
      <c r="F196" s="14">
        <v>400</v>
      </c>
      <c r="G196" s="15"/>
      <c r="H196" s="15"/>
      <c r="I196" s="16" t="s">
        <v>1051</v>
      </c>
      <c r="J196" s="16" t="s">
        <v>1052</v>
      </c>
      <c r="K196" s="16" t="s">
        <v>1053</v>
      </c>
      <c r="L196" s="16" t="s">
        <v>5</v>
      </c>
      <c r="M196" s="17" t="s">
        <v>1054</v>
      </c>
      <c r="N196" s="18" t="str">
        <f t="shared" si="6"/>
        <v>Ugc</v>
      </c>
      <c r="O196" s="16" t="s">
        <v>510</v>
      </c>
      <c r="P196" s="13" t="str">
        <f t="shared" si="7"/>
        <v>Ugc Cinéma</v>
      </c>
      <c r="Q196" s="19" t="s">
        <v>511</v>
      </c>
      <c r="R196" s="13">
        <v>92200</v>
      </c>
      <c r="S196" s="13">
        <v>100</v>
      </c>
      <c r="T196" s="15"/>
      <c r="U196" s="20" t="s">
        <v>1055</v>
      </c>
    </row>
    <row r="197" spans="1:21" ht="27.6" x14ac:dyDescent="0.3">
      <c r="A197" s="1">
        <v>623</v>
      </c>
      <c r="B197" s="12">
        <v>196</v>
      </c>
      <c r="C197" s="13">
        <v>149</v>
      </c>
      <c r="D197" s="14">
        <v>429.67875839999999</v>
      </c>
      <c r="E197" s="14">
        <v>599.68772160000003</v>
      </c>
      <c r="F197" s="14">
        <v>113.5219</v>
      </c>
      <c r="G197" s="15"/>
      <c r="H197" s="15"/>
      <c r="I197" s="16" t="s">
        <v>1056</v>
      </c>
      <c r="J197" s="16" t="s">
        <v>40</v>
      </c>
      <c r="K197" s="16" t="s">
        <v>1057</v>
      </c>
      <c r="L197" s="16" t="s">
        <v>5</v>
      </c>
      <c r="M197" s="17" t="s">
        <v>1058</v>
      </c>
      <c r="N197" s="18" t="str">
        <f t="shared" si="6"/>
        <v>Tff Group</v>
      </c>
      <c r="O197" s="16" t="s">
        <v>227</v>
      </c>
      <c r="P197" s="13" t="str">
        <f t="shared" si="7"/>
        <v>Tff Group Industrie</v>
      </c>
      <c r="Q197" s="19" t="s">
        <v>1059</v>
      </c>
      <c r="R197" s="13">
        <v>21190</v>
      </c>
      <c r="S197" s="13">
        <v>50</v>
      </c>
      <c r="T197" s="15"/>
      <c r="U197" s="20" t="s">
        <v>1060</v>
      </c>
    </row>
    <row r="198" spans="1:21" ht="27.6" x14ac:dyDescent="0.3">
      <c r="A198" s="1">
        <v>735</v>
      </c>
      <c r="B198" s="12">
        <v>197</v>
      </c>
      <c r="C198" s="13">
        <v>195</v>
      </c>
      <c r="D198" s="14">
        <v>425.130373033745</v>
      </c>
      <c r="E198" s="14">
        <v>489.96147698378002</v>
      </c>
      <c r="F198" s="14">
        <v>300.61355138507002</v>
      </c>
      <c r="G198" s="15"/>
      <c r="H198" s="15"/>
      <c r="I198" s="16" t="s">
        <v>1061</v>
      </c>
      <c r="J198" s="16" t="s">
        <v>1062</v>
      </c>
      <c r="K198" s="16" t="s">
        <v>1063</v>
      </c>
      <c r="L198" s="21"/>
      <c r="M198" s="17" t="s">
        <v>1064</v>
      </c>
      <c r="N198" s="18" t="str">
        <f t="shared" si="6"/>
        <v>Alten</v>
      </c>
      <c r="O198" s="16" t="s">
        <v>72</v>
      </c>
      <c r="P198" s="13" t="str">
        <f t="shared" si="7"/>
        <v>Alten Numérique</v>
      </c>
      <c r="Q198" s="19" t="s">
        <v>1065</v>
      </c>
      <c r="R198" s="13">
        <v>92513</v>
      </c>
      <c r="S198" s="13">
        <v>100</v>
      </c>
      <c r="T198" s="15"/>
      <c r="U198" s="20" t="s">
        <v>1066</v>
      </c>
    </row>
    <row r="199" spans="1:21" ht="27.6" x14ac:dyDescent="0.3">
      <c r="A199" s="1">
        <v>87</v>
      </c>
      <c r="B199" s="12">
        <v>198</v>
      </c>
      <c r="C199" s="13">
        <v>185</v>
      </c>
      <c r="D199" s="14">
        <v>420.36131528670001</v>
      </c>
      <c r="E199" s="14">
        <v>509.5198533084</v>
      </c>
      <c r="F199" s="14">
        <v>288.63995999999997</v>
      </c>
      <c r="G199" s="15"/>
      <c r="H199" s="15"/>
      <c r="I199" s="16" t="s">
        <v>1067</v>
      </c>
      <c r="J199" s="16" t="s">
        <v>1068</v>
      </c>
      <c r="K199" s="16" t="s">
        <v>1069</v>
      </c>
      <c r="L199" s="16" t="s">
        <v>5</v>
      </c>
      <c r="M199" s="17" t="s">
        <v>1070</v>
      </c>
      <c r="N199" s="18" t="str">
        <f t="shared" si="6"/>
        <v>Bonduelle</v>
      </c>
      <c r="O199" s="16" t="s">
        <v>174</v>
      </c>
      <c r="P199" s="13" t="str">
        <f t="shared" si="7"/>
        <v>Bonduelle Agroalimentaire</v>
      </c>
      <c r="Q199" s="19" t="s">
        <v>1071</v>
      </c>
      <c r="R199" s="13">
        <v>59653</v>
      </c>
      <c r="S199" s="13">
        <v>75</v>
      </c>
      <c r="T199" s="15"/>
      <c r="U199" s="20" t="s">
        <v>1072</v>
      </c>
    </row>
    <row r="200" spans="1:21" ht="38.1" customHeight="1" x14ac:dyDescent="0.3">
      <c r="A200" s="1">
        <v>2790</v>
      </c>
      <c r="B200" s="12">
        <v>199</v>
      </c>
      <c r="C200" s="13">
        <v>186</v>
      </c>
      <c r="D200" s="14">
        <v>420</v>
      </c>
      <c r="E200" s="14">
        <v>500</v>
      </c>
      <c r="F200" s="14">
        <v>0</v>
      </c>
      <c r="G200" s="19" t="s">
        <v>32</v>
      </c>
      <c r="H200" s="19" t="s">
        <v>32</v>
      </c>
      <c r="I200" s="16" t="s">
        <v>1073</v>
      </c>
      <c r="J200" s="16" t="s">
        <v>672</v>
      </c>
      <c r="K200" s="16" t="s">
        <v>1074</v>
      </c>
      <c r="L200" s="16" t="s">
        <v>28</v>
      </c>
      <c r="M200" s="17" t="s">
        <v>1075</v>
      </c>
      <c r="N200" s="18" t="str">
        <f t="shared" si="6"/>
        <v>Groupe Charles Andre Transports</v>
      </c>
      <c r="O200" s="16" t="s">
        <v>157</v>
      </c>
      <c r="P200" s="13" t="str">
        <f t="shared" si="7"/>
        <v>Groupe Charles Andre Transports Transports</v>
      </c>
      <c r="Q200" s="19" t="s">
        <v>1076</v>
      </c>
      <c r="R200" s="13">
        <v>26200</v>
      </c>
      <c r="S200" s="13">
        <v>50</v>
      </c>
      <c r="T200" s="19" t="s">
        <v>32</v>
      </c>
      <c r="U200" s="20" t="s">
        <v>1077</v>
      </c>
    </row>
    <row r="201" spans="1:21" ht="27.6" x14ac:dyDescent="0.3">
      <c r="A201" s="1">
        <v>637</v>
      </c>
      <c r="B201" s="12">
        <v>200</v>
      </c>
      <c r="C201" s="13">
        <v>203</v>
      </c>
      <c r="D201" s="14">
        <v>420</v>
      </c>
      <c r="E201" s="14">
        <v>450</v>
      </c>
      <c r="F201" s="14">
        <v>250</v>
      </c>
      <c r="G201" s="15"/>
      <c r="H201" s="15"/>
      <c r="I201" s="16" t="s">
        <v>1078</v>
      </c>
      <c r="J201" s="16" t="s">
        <v>1079</v>
      </c>
      <c r="K201" s="16" t="s">
        <v>1080</v>
      </c>
      <c r="L201" s="21"/>
      <c r="M201" s="17" t="s">
        <v>1081</v>
      </c>
      <c r="N201" s="18" t="str">
        <f t="shared" si="6"/>
        <v>Fondation Bru</v>
      </c>
      <c r="O201" s="16" t="s">
        <v>1082</v>
      </c>
      <c r="P201" s="13" t="str">
        <f t="shared" si="7"/>
        <v>Fondation Bru Holding, Pharmacie</v>
      </c>
      <c r="Q201" s="19" t="s">
        <v>1083</v>
      </c>
      <c r="R201" s="13">
        <v>1223</v>
      </c>
      <c r="S201" s="13">
        <v>25</v>
      </c>
      <c r="T201" s="15"/>
      <c r="U201" s="20" t="s">
        <v>1084</v>
      </c>
    </row>
    <row r="202" spans="1:21" ht="27.6" x14ac:dyDescent="0.3">
      <c r="A202" s="1">
        <v>2193</v>
      </c>
      <c r="B202" s="12">
        <v>201</v>
      </c>
      <c r="C202" s="13">
        <v>203</v>
      </c>
      <c r="D202" s="14">
        <v>420</v>
      </c>
      <c r="E202" s="14">
        <v>450</v>
      </c>
      <c r="F202" s="14">
        <v>150</v>
      </c>
      <c r="G202" s="15"/>
      <c r="H202" s="15"/>
      <c r="I202" s="16" t="s">
        <v>1085</v>
      </c>
      <c r="J202" s="16" t="s">
        <v>1086</v>
      </c>
      <c r="K202" s="16" t="s">
        <v>1087</v>
      </c>
      <c r="L202" s="16" t="s">
        <v>5</v>
      </c>
      <c r="M202" s="17" t="s">
        <v>1088</v>
      </c>
      <c r="N202" s="18" t="str">
        <f t="shared" si="6"/>
        <v>Sermeta</v>
      </c>
      <c r="O202" s="16" t="s">
        <v>227</v>
      </c>
      <c r="P202" s="13" t="str">
        <f t="shared" si="7"/>
        <v>Sermeta Industrie</v>
      </c>
      <c r="Q202" s="19" t="s">
        <v>227</v>
      </c>
      <c r="R202" s="13">
        <v>29600</v>
      </c>
      <c r="S202" s="13">
        <v>100</v>
      </c>
      <c r="T202" s="15"/>
      <c r="U202" s="20" t="s">
        <v>2605</v>
      </c>
    </row>
    <row r="203" spans="1:21" ht="27.6" x14ac:dyDescent="0.3">
      <c r="A203" s="1">
        <v>2967</v>
      </c>
      <c r="B203" s="12">
        <v>202</v>
      </c>
      <c r="C203" s="13">
        <v>256</v>
      </c>
      <c r="D203" s="14">
        <v>420</v>
      </c>
      <c r="E203" s="14">
        <v>350</v>
      </c>
      <c r="F203" s="14">
        <v>0</v>
      </c>
      <c r="G203" s="15"/>
      <c r="H203" s="15"/>
      <c r="I203" s="16" t="s">
        <v>1089</v>
      </c>
      <c r="J203" s="16" t="s">
        <v>1090</v>
      </c>
      <c r="K203" s="16" t="s">
        <v>1091</v>
      </c>
      <c r="L203" s="21"/>
      <c r="M203" s="17" t="s">
        <v>1092</v>
      </c>
      <c r="N203" s="18" t="str">
        <f t="shared" si="6"/>
        <v>Finamas</v>
      </c>
      <c r="O203" s="16" t="s">
        <v>469</v>
      </c>
      <c r="P203" s="13" t="str">
        <f t="shared" si="7"/>
        <v>Finamas Immobilier</v>
      </c>
      <c r="Q203" s="19" t="s">
        <v>480</v>
      </c>
      <c r="R203" s="13">
        <v>13008</v>
      </c>
      <c r="S203" s="13">
        <v>50</v>
      </c>
      <c r="T203" s="19" t="s">
        <v>32</v>
      </c>
      <c r="U203" s="20" t="s">
        <v>1093</v>
      </c>
    </row>
    <row r="204" spans="1:21" ht="41.4" x14ac:dyDescent="0.3">
      <c r="A204" s="1">
        <v>3058</v>
      </c>
      <c r="B204" s="12">
        <v>203</v>
      </c>
      <c r="C204" s="13">
        <v>168</v>
      </c>
      <c r="D204" s="14">
        <v>420</v>
      </c>
      <c r="E204" s="14">
        <v>550</v>
      </c>
      <c r="F204" s="14">
        <v>0</v>
      </c>
      <c r="G204" s="15"/>
      <c r="H204" s="15"/>
      <c r="I204" s="16" t="s">
        <v>1094</v>
      </c>
      <c r="J204" s="16" t="s">
        <v>1095</v>
      </c>
      <c r="K204" s="16" t="s">
        <v>421</v>
      </c>
      <c r="L204" s="16" t="s">
        <v>5</v>
      </c>
      <c r="M204" s="17" t="s">
        <v>1096</v>
      </c>
      <c r="N204" s="18" t="str">
        <f t="shared" si="6"/>
        <v xml:space="preserve">A. Raymond </v>
      </c>
      <c r="O204" s="16" t="s">
        <v>227</v>
      </c>
      <c r="P204" s="13" t="str">
        <f t="shared" si="7"/>
        <v>A. Raymond  Industrie</v>
      </c>
      <c r="Q204" s="19" t="s">
        <v>1097</v>
      </c>
      <c r="R204" s="13">
        <v>38019</v>
      </c>
      <c r="S204" s="13">
        <v>100</v>
      </c>
      <c r="T204" s="15"/>
      <c r="U204" s="20" t="s">
        <v>1098</v>
      </c>
    </row>
    <row r="205" spans="1:21" ht="27.6" x14ac:dyDescent="0.3">
      <c r="A205" s="1">
        <v>30</v>
      </c>
      <c r="B205" s="12">
        <v>204</v>
      </c>
      <c r="C205" s="13">
        <v>184</v>
      </c>
      <c r="D205" s="14">
        <v>414.63417823999998</v>
      </c>
      <c r="E205" s="14">
        <v>520.18120171999999</v>
      </c>
      <c r="F205" s="14">
        <v>212.15490321479999</v>
      </c>
      <c r="G205" s="15"/>
      <c r="H205" s="15"/>
      <c r="I205" s="16" t="s">
        <v>1099</v>
      </c>
      <c r="J205" s="16" t="s">
        <v>1100</v>
      </c>
      <c r="K205" s="16" t="s">
        <v>632</v>
      </c>
      <c r="L205" s="16" t="s">
        <v>5</v>
      </c>
      <c r="M205" s="17" t="s">
        <v>1101</v>
      </c>
      <c r="N205" s="18" t="str">
        <f t="shared" si="6"/>
        <v>Synergie</v>
      </c>
      <c r="O205" s="16" t="s">
        <v>441</v>
      </c>
      <c r="P205" s="13" t="str">
        <f t="shared" si="7"/>
        <v>Synergie Services</v>
      </c>
      <c r="Q205" s="19" t="s">
        <v>1102</v>
      </c>
      <c r="R205" s="13">
        <v>75016</v>
      </c>
      <c r="S205" s="13">
        <v>100</v>
      </c>
      <c r="T205" s="15"/>
      <c r="U205" s="20" t="s">
        <v>1103</v>
      </c>
    </row>
    <row r="206" spans="1:21" ht="27.6" x14ac:dyDescent="0.3">
      <c r="A206" s="1">
        <v>961</v>
      </c>
      <c r="B206" s="12">
        <v>205</v>
      </c>
      <c r="C206" s="13">
        <v>221</v>
      </c>
      <c r="D206" s="14">
        <v>410</v>
      </c>
      <c r="E206" s="14">
        <v>410</v>
      </c>
      <c r="F206" s="14">
        <v>230</v>
      </c>
      <c r="G206" s="15"/>
      <c r="H206" s="15"/>
      <c r="I206" s="16" t="s">
        <v>1104</v>
      </c>
      <c r="J206" s="16" t="s">
        <v>1105</v>
      </c>
      <c r="K206" s="16" t="s">
        <v>47</v>
      </c>
      <c r="L206" s="21"/>
      <c r="M206" s="17" t="s">
        <v>1106</v>
      </c>
      <c r="N206" s="18" t="str">
        <f t="shared" si="6"/>
        <v>Chateau Pavie</v>
      </c>
      <c r="O206" s="16" t="s">
        <v>808</v>
      </c>
      <c r="P206" s="13" t="str">
        <f t="shared" si="7"/>
        <v>Chateau Pavie Vins</v>
      </c>
      <c r="Q206" s="19" t="s">
        <v>808</v>
      </c>
      <c r="R206" s="13">
        <v>33330</v>
      </c>
      <c r="S206" s="13">
        <v>100</v>
      </c>
      <c r="T206" s="15"/>
      <c r="U206" s="20" t="s">
        <v>2606</v>
      </c>
    </row>
    <row r="207" spans="1:21" ht="41.4" x14ac:dyDescent="0.3">
      <c r="A207" s="1">
        <v>1878</v>
      </c>
      <c r="B207" s="12">
        <v>206</v>
      </c>
      <c r="C207" s="15"/>
      <c r="D207" s="14">
        <v>400</v>
      </c>
      <c r="E207" s="14">
        <v>130</v>
      </c>
      <c r="F207" s="14">
        <v>80</v>
      </c>
      <c r="G207" s="15"/>
      <c r="H207" s="15"/>
      <c r="I207" s="16" t="s">
        <v>1107</v>
      </c>
      <c r="J207" s="16" t="s">
        <v>1108</v>
      </c>
      <c r="K207" s="16" t="s">
        <v>1109</v>
      </c>
      <c r="L207" s="16" t="s">
        <v>5</v>
      </c>
      <c r="M207" s="17" t="s">
        <v>1110</v>
      </c>
      <c r="N207" s="18" t="str">
        <f t="shared" si="6"/>
        <v>Cafpi</v>
      </c>
      <c r="O207" s="16" t="s">
        <v>1111</v>
      </c>
      <c r="P207" s="13" t="str">
        <f t="shared" si="7"/>
        <v>Cafpi Services Financiers, Immobilier</v>
      </c>
      <c r="Q207" s="19" t="s">
        <v>1111</v>
      </c>
      <c r="R207" s="13">
        <v>91700</v>
      </c>
      <c r="S207" s="13">
        <v>100</v>
      </c>
      <c r="T207" s="15"/>
      <c r="U207" s="20" t="s">
        <v>1112</v>
      </c>
    </row>
    <row r="208" spans="1:21" ht="41.4" x14ac:dyDescent="0.3">
      <c r="A208" s="1">
        <v>1719</v>
      </c>
      <c r="B208" s="12">
        <v>207</v>
      </c>
      <c r="C208" s="13">
        <v>168</v>
      </c>
      <c r="D208" s="14">
        <v>400</v>
      </c>
      <c r="E208" s="14">
        <v>550</v>
      </c>
      <c r="F208" s="14">
        <v>200</v>
      </c>
      <c r="G208" s="15"/>
      <c r="H208" s="15"/>
      <c r="I208" s="16" t="s">
        <v>1113</v>
      </c>
      <c r="J208" s="16" t="s">
        <v>1114</v>
      </c>
      <c r="K208" s="16" t="s">
        <v>150</v>
      </c>
      <c r="L208" s="21"/>
      <c r="M208" s="17" t="s">
        <v>1115</v>
      </c>
      <c r="N208" s="18" t="str">
        <f t="shared" si="6"/>
        <v>Groupe Bertrand</v>
      </c>
      <c r="O208" s="16" t="s">
        <v>79</v>
      </c>
      <c r="P208" s="13" t="str">
        <f t="shared" si="7"/>
        <v>Groupe Bertrand AgroAlimentaire</v>
      </c>
      <c r="Q208" s="19" t="s">
        <v>1116</v>
      </c>
      <c r="R208" s="13">
        <v>75017</v>
      </c>
      <c r="S208" s="13">
        <v>100</v>
      </c>
      <c r="T208" s="15"/>
      <c r="U208" s="20" t="s">
        <v>1117</v>
      </c>
    </row>
    <row r="209" spans="1:21" ht="27.6" x14ac:dyDescent="0.3">
      <c r="A209" s="1">
        <v>506</v>
      </c>
      <c r="B209" s="12">
        <v>208</v>
      </c>
      <c r="C209" s="13">
        <v>168</v>
      </c>
      <c r="D209" s="14">
        <v>400</v>
      </c>
      <c r="E209" s="14">
        <v>550</v>
      </c>
      <c r="F209" s="14">
        <v>420</v>
      </c>
      <c r="G209" s="15"/>
      <c r="H209" s="15"/>
      <c r="I209" s="16" t="s">
        <v>1118</v>
      </c>
      <c r="J209" s="16" t="s">
        <v>1119</v>
      </c>
      <c r="K209" s="16" t="s">
        <v>909</v>
      </c>
      <c r="L209" s="16" t="s">
        <v>5</v>
      </c>
      <c r="M209" s="17" t="s">
        <v>1120</v>
      </c>
      <c r="N209" s="18" t="str">
        <f t="shared" si="6"/>
        <v>Onet</v>
      </c>
      <c r="O209" s="16" t="s">
        <v>1121</v>
      </c>
      <c r="P209" s="13" t="str">
        <f t="shared" si="7"/>
        <v>Onet Services, logistique</v>
      </c>
      <c r="Q209" s="19" t="s">
        <v>1122</v>
      </c>
      <c r="R209" s="13">
        <v>13008</v>
      </c>
      <c r="S209" s="13">
        <v>50</v>
      </c>
      <c r="T209" s="15"/>
      <c r="U209" s="20" t="s">
        <v>1123</v>
      </c>
    </row>
    <row r="210" spans="1:21" ht="27.6" x14ac:dyDescent="0.3">
      <c r="A210" s="1">
        <v>1505</v>
      </c>
      <c r="B210" s="12">
        <v>209</v>
      </c>
      <c r="C210" s="13">
        <v>211</v>
      </c>
      <c r="D210" s="14">
        <v>400</v>
      </c>
      <c r="E210" s="14">
        <v>420</v>
      </c>
      <c r="F210" s="14">
        <v>200</v>
      </c>
      <c r="G210" s="15"/>
      <c r="H210" s="15"/>
      <c r="I210" s="16" t="s">
        <v>1124</v>
      </c>
      <c r="J210" s="16" t="s">
        <v>1125</v>
      </c>
      <c r="K210" s="16" t="s">
        <v>771</v>
      </c>
      <c r="L210" s="16" t="s">
        <v>5</v>
      </c>
      <c r="M210" s="17" t="s">
        <v>1126</v>
      </c>
      <c r="N210" s="18" t="str">
        <f t="shared" si="6"/>
        <v>Prosol Gestion</v>
      </c>
      <c r="O210" s="16" t="s">
        <v>491</v>
      </c>
      <c r="P210" s="13" t="str">
        <f t="shared" si="7"/>
        <v>Prosol Gestion Holding, distribution</v>
      </c>
      <c r="Q210" s="19" t="s">
        <v>491</v>
      </c>
      <c r="R210" s="13">
        <v>69970</v>
      </c>
      <c r="S210" s="13">
        <v>100</v>
      </c>
      <c r="T210" s="15"/>
      <c r="U210" s="20" t="s">
        <v>2607</v>
      </c>
    </row>
    <row r="211" spans="1:21" ht="27.6" x14ac:dyDescent="0.3">
      <c r="A211" s="1">
        <v>206</v>
      </c>
      <c r="B211" s="12">
        <v>210</v>
      </c>
      <c r="C211" s="13">
        <v>203</v>
      </c>
      <c r="D211" s="14">
        <v>400</v>
      </c>
      <c r="E211" s="14">
        <v>450</v>
      </c>
      <c r="F211" s="14">
        <v>220</v>
      </c>
      <c r="G211" s="15"/>
      <c r="H211" s="15"/>
      <c r="I211" s="16" t="s">
        <v>1127</v>
      </c>
      <c r="J211" s="16" t="s">
        <v>1128</v>
      </c>
      <c r="K211" s="21"/>
      <c r="L211" s="21"/>
      <c r="M211" s="17" t="s">
        <v>1129</v>
      </c>
      <c r="N211" s="18" t="str">
        <f t="shared" si="6"/>
        <v>Cogepa</v>
      </c>
      <c r="O211" s="16" t="s">
        <v>522</v>
      </c>
      <c r="P211" s="13" t="str">
        <f t="shared" si="7"/>
        <v>Cogepa Holding, Vins</v>
      </c>
      <c r="Q211" s="19" t="s">
        <v>522</v>
      </c>
      <c r="R211" s="13">
        <v>75116</v>
      </c>
      <c r="S211" s="13">
        <v>75</v>
      </c>
      <c r="T211" s="15"/>
      <c r="U211" s="20" t="s">
        <v>1130</v>
      </c>
    </row>
    <row r="212" spans="1:21" ht="27.6" x14ac:dyDescent="0.3">
      <c r="A212" s="1">
        <v>2424</v>
      </c>
      <c r="B212" s="12">
        <v>211</v>
      </c>
      <c r="C212" s="13">
        <v>149</v>
      </c>
      <c r="D212" s="14">
        <v>400</v>
      </c>
      <c r="E212" s="14">
        <v>600</v>
      </c>
      <c r="F212" s="14">
        <v>0</v>
      </c>
      <c r="G212" s="15"/>
      <c r="H212" s="15"/>
      <c r="I212" s="16" t="s">
        <v>1131</v>
      </c>
      <c r="J212" s="16" t="s">
        <v>1132</v>
      </c>
      <c r="K212" s="16" t="s">
        <v>1133</v>
      </c>
      <c r="L212" s="16" t="s">
        <v>5</v>
      </c>
      <c r="M212" s="17" t="s">
        <v>1134</v>
      </c>
      <c r="N212" s="18" t="str">
        <f t="shared" si="6"/>
        <v>Groupe Privilege</v>
      </c>
      <c r="O212" s="16" t="s">
        <v>1135</v>
      </c>
      <c r="P212" s="13" t="str">
        <f t="shared" si="7"/>
        <v>Groupe Privilege Hôtellerie, Services</v>
      </c>
      <c r="Q212" s="19" t="s">
        <v>1136</v>
      </c>
      <c r="R212" s="13">
        <v>66600</v>
      </c>
      <c r="S212" s="13">
        <v>50</v>
      </c>
      <c r="T212" s="15"/>
      <c r="U212" s="20" t="s">
        <v>1137</v>
      </c>
    </row>
    <row r="213" spans="1:21" ht="41.4" x14ac:dyDescent="0.3">
      <c r="A213" s="1">
        <v>2366</v>
      </c>
      <c r="B213" s="12">
        <v>212</v>
      </c>
      <c r="C213" s="13">
        <v>186</v>
      </c>
      <c r="D213" s="14">
        <v>400</v>
      </c>
      <c r="E213" s="14">
        <v>500</v>
      </c>
      <c r="F213" s="14">
        <v>0</v>
      </c>
      <c r="G213" s="15"/>
      <c r="H213" s="15"/>
      <c r="I213" s="16" t="s">
        <v>1138</v>
      </c>
      <c r="J213" s="16" t="s">
        <v>1139</v>
      </c>
      <c r="K213" s="16" t="s">
        <v>328</v>
      </c>
      <c r="L213" s="21"/>
      <c r="M213" s="17" t="s">
        <v>1140</v>
      </c>
      <c r="N213" s="18" t="str">
        <f t="shared" si="6"/>
        <v>Pharo Management</v>
      </c>
      <c r="O213" s="16" t="s">
        <v>1141</v>
      </c>
      <c r="P213" s="13" t="str">
        <f t="shared" si="7"/>
        <v>Pharo Management Services Financiers</v>
      </c>
      <c r="Q213" s="19" t="s">
        <v>1141</v>
      </c>
      <c r="R213" s="13">
        <v>71</v>
      </c>
      <c r="S213" s="13">
        <v>100</v>
      </c>
      <c r="T213" s="15"/>
      <c r="U213" s="20" t="s">
        <v>2608</v>
      </c>
    </row>
    <row r="214" spans="1:21" ht="41.4" x14ac:dyDescent="0.3">
      <c r="A214" s="1">
        <v>2429</v>
      </c>
      <c r="B214" s="12">
        <v>213</v>
      </c>
      <c r="C214" s="13">
        <v>203</v>
      </c>
      <c r="D214" s="14">
        <v>400</v>
      </c>
      <c r="E214" s="14">
        <v>450</v>
      </c>
      <c r="F214" s="14">
        <v>0</v>
      </c>
      <c r="G214" s="15"/>
      <c r="H214" s="15"/>
      <c r="I214" s="16" t="s">
        <v>1142</v>
      </c>
      <c r="J214" s="16" t="s">
        <v>1143</v>
      </c>
      <c r="K214" s="16" t="s">
        <v>293</v>
      </c>
      <c r="L214" s="16" t="s">
        <v>28</v>
      </c>
      <c r="M214" s="17" t="s">
        <v>1144</v>
      </c>
      <c r="N214" s="18" t="str">
        <f t="shared" si="6"/>
        <v>Cofigad</v>
      </c>
      <c r="O214" s="16" t="s">
        <v>679</v>
      </c>
      <c r="P214" s="13" t="str">
        <f t="shared" si="7"/>
        <v>Cofigad Hôtellerie</v>
      </c>
      <c r="Q214" s="19" t="s">
        <v>680</v>
      </c>
      <c r="R214" s="13">
        <v>75012</v>
      </c>
      <c r="S214" s="13">
        <v>100</v>
      </c>
      <c r="T214" s="19" t="s">
        <v>32</v>
      </c>
      <c r="U214" s="20" t="s">
        <v>1145</v>
      </c>
    </row>
    <row r="215" spans="1:21" ht="41.4" x14ac:dyDescent="0.3">
      <c r="A215" s="1">
        <v>2409</v>
      </c>
      <c r="B215" s="12">
        <v>214</v>
      </c>
      <c r="C215" s="13">
        <v>225</v>
      </c>
      <c r="D215" s="14">
        <v>400</v>
      </c>
      <c r="E215" s="14">
        <v>400</v>
      </c>
      <c r="F215" s="14">
        <v>0</v>
      </c>
      <c r="G215" s="15"/>
      <c r="H215" s="15"/>
      <c r="I215" s="16" t="s">
        <v>1146</v>
      </c>
      <c r="J215" s="16" t="s">
        <v>1147</v>
      </c>
      <c r="K215" s="16" t="s">
        <v>1148</v>
      </c>
      <c r="L215" s="16" t="s">
        <v>5</v>
      </c>
      <c r="M215" s="17" t="s">
        <v>1149</v>
      </c>
      <c r="N215" s="18" t="str">
        <f t="shared" si="6"/>
        <v>Chg Participations</v>
      </c>
      <c r="O215" s="16" t="s">
        <v>1150</v>
      </c>
      <c r="P215" s="13" t="str">
        <f t="shared" si="7"/>
        <v>Chg Participations Assurance, Hôtellerie</v>
      </c>
      <c r="Q215" s="19" t="s">
        <v>1150</v>
      </c>
      <c r="R215" s="13">
        <v>44800</v>
      </c>
      <c r="S215" s="13">
        <v>75</v>
      </c>
      <c r="T215" s="19" t="s">
        <v>32</v>
      </c>
      <c r="U215" s="20" t="s">
        <v>1151</v>
      </c>
    </row>
    <row r="216" spans="1:21" ht="27.6" x14ac:dyDescent="0.3">
      <c r="A216" s="1">
        <v>3111</v>
      </c>
      <c r="B216" s="12">
        <v>215</v>
      </c>
      <c r="C216" s="15"/>
      <c r="D216" s="14">
        <v>400</v>
      </c>
      <c r="E216" s="14">
        <v>0</v>
      </c>
      <c r="F216" s="14">
        <v>0</v>
      </c>
      <c r="G216" s="15"/>
      <c r="H216" s="15"/>
      <c r="I216" s="16" t="s">
        <v>1152</v>
      </c>
      <c r="J216" s="16" t="s">
        <v>1153</v>
      </c>
      <c r="K216" s="16" t="s">
        <v>1154</v>
      </c>
      <c r="L216" s="16" t="s">
        <v>5</v>
      </c>
      <c r="M216" s="17" t="s">
        <v>1155</v>
      </c>
      <c r="N216" s="18" t="str">
        <f t="shared" si="6"/>
        <v>Gab Capital</v>
      </c>
      <c r="O216" s="16" t="s">
        <v>55</v>
      </c>
      <c r="P216" s="13" t="str">
        <f t="shared" si="7"/>
        <v>Gab Capital Holding</v>
      </c>
      <c r="Q216" s="19" t="s">
        <v>55</v>
      </c>
      <c r="R216" s="13">
        <v>-1204</v>
      </c>
      <c r="S216" s="13">
        <v>100</v>
      </c>
      <c r="T216" s="15"/>
      <c r="U216" s="20" t="s">
        <v>1156</v>
      </c>
    </row>
    <row r="217" spans="1:21" ht="41.4" x14ac:dyDescent="0.3">
      <c r="A217" s="1">
        <v>2066</v>
      </c>
      <c r="B217" s="12">
        <v>216</v>
      </c>
      <c r="C217" s="15"/>
      <c r="D217" s="14">
        <v>400</v>
      </c>
      <c r="E217" s="14">
        <v>0</v>
      </c>
      <c r="F217" s="14">
        <v>320</v>
      </c>
      <c r="G217" s="15"/>
      <c r="H217" s="15"/>
      <c r="I217" s="16" t="s">
        <v>1157</v>
      </c>
      <c r="J217" s="16" t="s">
        <v>1158</v>
      </c>
      <c r="K217" s="16" t="s">
        <v>409</v>
      </c>
      <c r="L217" s="21"/>
      <c r="M217" s="17" t="s">
        <v>1159</v>
      </c>
      <c r="N217" s="18" t="str">
        <f t="shared" si="6"/>
        <v>Jabre Family Office</v>
      </c>
      <c r="O217" s="16" t="s">
        <v>1141</v>
      </c>
      <c r="P217" s="13" t="str">
        <f t="shared" si="7"/>
        <v>Jabre Family Office Services Financiers</v>
      </c>
      <c r="Q217" s="19" t="s">
        <v>1160</v>
      </c>
      <c r="R217" s="13">
        <v>1204</v>
      </c>
      <c r="S217" s="13">
        <v>100</v>
      </c>
      <c r="T217" s="15"/>
      <c r="U217" s="20" t="s">
        <v>1161</v>
      </c>
    </row>
    <row r="218" spans="1:21" ht="27.6" x14ac:dyDescent="0.3">
      <c r="A218" s="1">
        <v>2819</v>
      </c>
      <c r="B218" s="12">
        <v>217</v>
      </c>
      <c r="C218" s="13">
        <v>225</v>
      </c>
      <c r="D218" s="14">
        <v>400</v>
      </c>
      <c r="E218" s="14">
        <v>400</v>
      </c>
      <c r="F218" s="14">
        <v>0</v>
      </c>
      <c r="G218" s="15"/>
      <c r="H218" s="15"/>
      <c r="I218" s="16" t="s">
        <v>1162</v>
      </c>
      <c r="J218" s="16" t="s">
        <v>1163</v>
      </c>
      <c r="K218" s="16" t="s">
        <v>1164</v>
      </c>
      <c r="L218" s="16" t="s">
        <v>28</v>
      </c>
      <c r="M218" s="17" t="s">
        <v>1165</v>
      </c>
      <c r="N218" s="18" t="str">
        <f t="shared" si="6"/>
        <v>Ivalua</v>
      </c>
      <c r="O218" s="16" t="s">
        <v>72</v>
      </c>
      <c r="P218" s="13" t="str">
        <f t="shared" si="7"/>
        <v>Ivalua Numérique</v>
      </c>
      <c r="Q218" s="19" t="s">
        <v>1166</v>
      </c>
      <c r="R218" s="13">
        <v>91400</v>
      </c>
      <c r="S218" s="13">
        <v>100</v>
      </c>
      <c r="T218" s="15"/>
      <c r="U218" s="20" t="s">
        <v>1167</v>
      </c>
    </row>
    <row r="219" spans="1:21" ht="27.6" x14ac:dyDescent="0.3">
      <c r="A219" s="1">
        <v>3108</v>
      </c>
      <c r="B219" s="12">
        <v>218</v>
      </c>
      <c r="C219" s="15"/>
      <c r="D219" s="14">
        <v>400</v>
      </c>
      <c r="E219" s="14">
        <v>0</v>
      </c>
      <c r="F219" s="14">
        <v>0</v>
      </c>
      <c r="G219" s="15"/>
      <c r="H219" s="15"/>
      <c r="I219" s="16" t="s">
        <v>1168</v>
      </c>
      <c r="J219" s="16" t="s">
        <v>1169</v>
      </c>
      <c r="K219" s="21"/>
      <c r="L219" s="16" t="s">
        <v>5</v>
      </c>
      <c r="M219" s="17" t="s">
        <v>1170</v>
      </c>
      <c r="N219" s="18" t="str">
        <f t="shared" si="6"/>
        <v>Groupe Lejeune</v>
      </c>
      <c r="O219" s="16" t="s">
        <v>55</v>
      </c>
      <c r="P219" s="13" t="str">
        <f t="shared" si="7"/>
        <v>Groupe Lejeune Holding</v>
      </c>
      <c r="Q219" s="19" t="s">
        <v>55</v>
      </c>
      <c r="R219" s="13">
        <v>-660</v>
      </c>
      <c r="S219" s="13">
        <v>25</v>
      </c>
      <c r="T219" s="15"/>
      <c r="U219" s="20" t="s">
        <v>1171</v>
      </c>
    </row>
    <row r="220" spans="1:21" ht="41.4" x14ac:dyDescent="0.3">
      <c r="A220" s="1">
        <v>2928</v>
      </c>
      <c r="B220" s="12">
        <v>219</v>
      </c>
      <c r="C220" s="13">
        <v>256</v>
      </c>
      <c r="D220" s="14">
        <v>400</v>
      </c>
      <c r="E220" s="14">
        <v>350</v>
      </c>
      <c r="F220" s="14">
        <v>0</v>
      </c>
      <c r="G220" s="15"/>
      <c r="H220" s="15"/>
      <c r="I220" s="16" t="s">
        <v>1172</v>
      </c>
      <c r="J220" s="16" t="s">
        <v>1173</v>
      </c>
      <c r="K220" s="16" t="s">
        <v>993</v>
      </c>
      <c r="L220" s="21"/>
      <c r="M220" s="17" t="s">
        <v>1174</v>
      </c>
      <c r="N220" s="18" t="str">
        <f t="shared" si="6"/>
        <v>Doctolib</v>
      </c>
      <c r="O220" s="16" t="s">
        <v>945</v>
      </c>
      <c r="P220" s="13" t="str">
        <f t="shared" si="7"/>
        <v>Doctolib Internet</v>
      </c>
      <c r="Q220" s="19" t="s">
        <v>945</v>
      </c>
      <c r="R220" s="13">
        <v>75008</v>
      </c>
      <c r="S220" s="13">
        <v>100</v>
      </c>
      <c r="T220" s="15"/>
      <c r="U220" s="20" t="s">
        <v>1175</v>
      </c>
    </row>
    <row r="221" spans="1:21" ht="27.6" x14ac:dyDescent="0.3">
      <c r="A221" s="1">
        <v>3054</v>
      </c>
      <c r="B221" s="12">
        <v>220</v>
      </c>
      <c r="C221" s="15"/>
      <c r="D221" s="14">
        <v>400</v>
      </c>
      <c r="E221" s="14">
        <v>400</v>
      </c>
      <c r="F221" s="14">
        <v>0</v>
      </c>
      <c r="G221" s="15"/>
      <c r="H221" s="15"/>
      <c r="I221" s="16" t="s">
        <v>1176</v>
      </c>
      <c r="J221" s="16" t="s">
        <v>1177</v>
      </c>
      <c r="K221" s="16" t="s">
        <v>371</v>
      </c>
      <c r="L221" s="21"/>
      <c r="M221" s="17" t="s">
        <v>1178</v>
      </c>
      <c r="N221" s="18" t="str">
        <f t="shared" si="6"/>
        <v>Wgcz</v>
      </c>
      <c r="O221" s="16" t="s">
        <v>72</v>
      </c>
      <c r="P221" s="13" t="str">
        <f t="shared" si="7"/>
        <v>Wgcz Numérique</v>
      </c>
      <c r="Q221" s="19" t="s">
        <v>73</v>
      </c>
      <c r="R221" s="13">
        <v>11000</v>
      </c>
      <c r="S221" s="13">
        <v>100</v>
      </c>
      <c r="T221" s="15"/>
      <c r="U221" s="20" t="s">
        <v>2609</v>
      </c>
    </row>
    <row r="222" spans="1:21" ht="27.6" x14ac:dyDescent="0.3">
      <c r="A222" s="1">
        <v>479</v>
      </c>
      <c r="B222" s="12">
        <v>221</v>
      </c>
      <c r="C222" s="13">
        <v>240</v>
      </c>
      <c r="D222" s="14">
        <v>400</v>
      </c>
      <c r="E222" s="14">
        <v>380</v>
      </c>
      <c r="F222" s="14">
        <v>0</v>
      </c>
      <c r="G222" s="15"/>
      <c r="H222" s="15"/>
      <c r="I222" s="16" t="s">
        <v>1179</v>
      </c>
      <c r="J222" s="16" t="s">
        <v>1180</v>
      </c>
      <c r="K222" s="16" t="s">
        <v>1181</v>
      </c>
      <c r="L222" s="16" t="s">
        <v>5</v>
      </c>
      <c r="M222" s="17" t="s">
        <v>1182</v>
      </c>
      <c r="N222" s="18" t="str">
        <f t="shared" si="6"/>
        <v>Fsd</v>
      </c>
      <c r="O222" s="16" t="s">
        <v>187</v>
      </c>
      <c r="P222" s="13" t="str">
        <f t="shared" si="7"/>
        <v>Fsd Automobile</v>
      </c>
      <c r="Q222" s="19" t="s">
        <v>1183</v>
      </c>
      <c r="R222" s="13">
        <v>93420</v>
      </c>
      <c r="S222" s="13">
        <v>100</v>
      </c>
      <c r="T222" s="15"/>
      <c r="U222" s="20" t="s">
        <v>2630</v>
      </c>
    </row>
    <row r="223" spans="1:21" ht="27.6" x14ac:dyDescent="0.3">
      <c r="A223" s="1">
        <v>698</v>
      </c>
      <c r="B223" s="12">
        <v>222</v>
      </c>
      <c r="C223" s="13">
        <v>225</v>
      </c>
      <c r="D223" s="14">
        <v>400</v>
      </c>
      <c r="E223" s="14">
        <v>400</v>
      </c>
      <c r="F223" s="14">
        <v>350</v>
      </c>
      <c r="G223" s="15"/>
      <c r="H223" s="15"/>
      <c r="I223" s="16" t="s">
        <v>1184</v>
      </c>
      <c r="J223" s="16" t="s">
        <v>1185</v>
      </c>
      <c r="K223" s="16" t="s">
        <v>1186</v>
      </c>
      <c r="L223" s="16" t="s">
        <v>5</v>
      </c>
      <c r="M223" s="17" t="s">
        <v>1187</v>
      </c>
      <c r="N223" s="18" t="str">
        <f t="shared" si="6"/>
        <v>Romanee Conti</v>
      </c>
      <c r="O223" s="16" t="s">
        <v>808</v>
      </c>
      <c r="P223" s="13" t="str">
        <f t="shared" si="7"/>
        <v>Romanee Conti Vins</v>
      </c>
      <c r="Q223" s="19" t="s">
        <v>808</v>
      </c>
      <c r="R223" s="13">
        <v>21700</v>
      </c>
      <c r="S223" s="13">
        <v>75</v>
      </c>
      <c r="T223" s="15"/>
      <c r="U223" s="20" t="s">
        <v>1188</v>
      </c>
    </row>
    <row r="224" spans="1:21" ht="27.6" x14ac:dyDescent="0.3">
      <c r="A224" s="1">
        <v>2907</v>
      </c>
      <c r="B224" s="12">
        <v>223</v>
      </c>
      <c r="C224" s="13">
        <v>256</v>
      </c>
      <c r="D224" s="14">
        <v>400</v>
      </c>
      <c r="E224" s="14">
        <v>350</v>
      </c>
      <c r="F224" s="14">
        <v>0</v>
      </c>
      <c r="G224" s="15"/>
      <c r="H224" s="15"/>
      <c r="I224" s="16" t="s">
        <v>1189</v>
      </c>
      <c r="J224" s="16" t="s">
        <v>1190</v>
      </c>
      <c r="K224" s="16" t="s">
        <v>1191</v>
      </c>
      <c r="L224" s="21"/>
      <c r="M224" s="17" t="s">
        <v>1192</v>
      </c>
      <c r="N224" s="18" t="str">
        <f t="shared" si="6"/>
        <v>Voodoo</v>
      </c>
      <c r="O224" s="16" t="s">
        <v>72</v>
      </c>
      <c r="P224" s="13" t="str">
        <f t="shared" si="7"/>
        <v>Voodoo Numérique</v>
      </c>
      <c r="Q224" s="19" t="s">
        <v>1193</v>
      </c>
      <c r="R224" s="13">
        <v>75010</v>
      </c>
      <c r="S224" s="13">
        <v>100</v>
      </c>
      <c r="T224" s="15"/>
      <c r="U224" s="20" t="s">
        <v>1194</v>
      </c>
    </row>
    <row r="225" spans="1:21" ht="27.6" x14ac:dyDescent="0.3">
      <c r="A225" s="1">
        <v>2124</v>
      </c>
      <c r="B225" s="12">
        <v>224</v>
      </c>
      <c r="C225" s="13">
        <v>145</v>
      </c>
      <c r="D225" s="14">
        <v>380.04421184162197</v>
      </c>
      <c r="E225" s="14">
        <v>624.88744386574399</v>
      </c>
      <c r="F225" s="14">
        <v>600</v>
      </c>
      <c r="G225" s="15"/>
      <c r="H225" s="15"/>
      <c r="I225" s="16" t="s">
        <v>1195</v>
      </c>
      <c r="J225" s="16" t="s">
        <v>1196</v>
      </c>
      <c r="K225" s="16" t="s">
        <v>619</v>
      </c>
      <c r="L225" s="16" t="s">
        <v>5</v>
      </c>
      <c r="M225" s="17" t="s">
        <v>1197</v>
      </c>
      <c r="N225" s="18" t="str">
        <f t="shared" si="6"/>
        <v>Tarkett</v>
      </c>
      <c r="O225" s="16" t="s">
        <v>227</v>
      </c>
      <c r="P225" s="13" t="str">
        <f t="shared" si="7"/>
        <v>Tarkett Industrie</v>
      </c>
      <c r="Q225" s="19" t="s">
        <v>227</v>
      </c>
      <c r="R225" s="13">
        <v>92800</v>
      </c>
      <c r="S225" s="13">
        <v>50</v>
      </c>
      <c r="T225" s="15"/>
      <c r="U225" s="20" t="s">
        <v>1198</v>
      </c>
    </row>
    <row r="226" spans="1:21" ht="27.6" x14ac:dyDescent="0.3">
      <c r="A226" s="1">
        <v>2632</v>
      </c>
      <c r="B226" s="12">
        <v>225</v>
      </c>
      <c r="C226" s="13">
        <v>198</v>
      </c>
      <c r="D226" s="14">
        <v>380</v>
      </c>
      <c r="E226" s="14">
        <v>480</v>
      </c>
      <c r="F226" s="14">
        <v>0</v>
      </c>
      <c r="G226" s="15"/>
      <c r="H226" s="15"/>
      <c r="I226" s="16" t="s">
        <v>1199</v>
      </c>
      <c r="J226" s="16" t="s">
        <v>1200</v>
      </c>
      <c r="K226" s="16" t="s">
        <v>82</v>
      </c>
      <c r="L226" s="21"/>
      <c r="M226" s="17" t="s">
        <v>1201</v>
      </c>
      <c r="N226" s="18" t="str">
        <f t="shared" si="6"/>
        <v>Heracles</v>
      </c>
      <c r="O226" s="16" t="s">
        <v>469</v>
      </c>
      <c r="P226" s="13" t="str">
        <f t="shared" si="7"/>
        <v>Heracles Immobilier</v>
      </c>
      <c r="Q226" s="19" t="s">
        <v>480</v>
      </c>
      <c r="R226" s="13">
        <v>75008</v>
      </c>
      <c r="S226" s="13">
        <v>100</v>
      </c>
      <c r="T226" s="15"/>
      <c r="U226" s="20" t="s">
        <v>1202</v>
      </c>
    </row>
    <row r="227" spans="1:21" ht="27.6" x14ac:dyDescent="0.3">
      <c r="A227" s="1">
        <v>20</v>
      </c>
      <c r="B227" s="12">
        <v>226</v>
      </c>
      <c r="C227" s="13">
        <v>149</v>
      </c>
      <c r="D227" s="14">
        <v>380</v>
      </c>
      <c r="E227" s="14">
        <v>600</v>
      </c>
      <c r="F227" s="14">
        <v>49.213964093770002</v>
      </c>
      <c r="G227" s="15"/>
      <c r="H227" s="15"/>
      <c r="I227" s="16" t="s">
        <v>1203</v>
      </c>
      <c r="J227" s="16" t="s">
        <v>1204</v>
      </c>
      <c r="K227" s="21"/>
      <c r="L227" s="16" t="s">
        <v>5</v>
      </c>
      <c r="M227" s="17" t="s">
        <v>1205</v>
      </c>
      <c r="N227" s="18" t="str">
        <f t="shared" si="6"/>
        <v>Holnest</v>
      </c>
      <c r="O227" s="16" t="s">
        <v>1206</v>
      </c>
      <c r="P227" s="13" t="str">
        <f t="shared" si="7"/>
        <v>Holnest Holding, immobilier</v>
      </c>
      <c r="Q227" s="19" t="s">
        <v>1206</v>
      </c>
      <c r="R227" s="13">
        <v>69002</v>
      </c>
      <c r="S227" s="13">
        <v>100</v>
      </c>
      <c r="T227" s="15"/>
      <c r="U227" s="20" t="s">
        <v>1207</v>
      </c>
    </row>
    <row r="228" spans="1:21" ht="27.6" x14ac:dyDescent="0.3">
      <c r="A228" s="1">
        <v>1298</v>
      </c>
      <c r="B228" s="12">
        <v>227</v>
      </c>
      <c r="C228" s="13">
        <v>211</v>
      </c>
      <c r="D228" s="14">
        <v>380</v>
      </c>
      <c r="E228" s="14">
        <v>420</v>
      </c>
      <c r="F228" s="14">
        <v>110</v>
      </c>
      <c r="G228" s="15"/>
      <c r="H228" s="15"/>
      <c r="I228" s="16" t="s">
        <v>1208</v>
      </c>
      <c r="J228" s="16" t="s">
        <v>1209</v>
      </c>
      <c r="K228" s="16" t="s">
        <v>350</v>
      </c>
      <c r="L228" s="16" t="s">
        <v>5</v>
      </c>
      <c r="M228" s="17" t="s">
        <v>1210</v>
      </c>
      <c r="N228" s="18" t="str">
        <f t="shared" si="6"/>
        <v>Diot</v>
      </c>
      <c r="O228" s="16" t="s">
        <v>314</v>
      </c>
      <c r="P228" s="13" t="str">
        <f t="shared" si="7"/>
        <v>Diot Assurances</v>
      </c>
      <c r="Q228" s="19" t="s">
        <v>1211</v>
      </c>
      <c r="R228" s="13">
        <v>75009</v>
      </c>
      <c r="S228" s="13">
        <v>75</v>
      </c>
      <c r="T228" s="15"/>
      <c r="U228" s="20" t="s">
        <v>1212</v>
      </c>
    </row>
    <row r="229" spans="1:21" ht="41.4" x14ac:dyDescent="0.3">
      <c r="A229" s="1">
        <v>886</v>
      </c>
      <c r="B229" s="12">
        <v>228</v>
      </c>
      <c r="C229" s="13">
        <v>240</v>
      </c>
      <c r="D229" s="14">
        <v>380</v>
      </c>
      <c r="E229" s="14">
        <v>380</v>
      </c>
      <c r="F229" s="14">
        <v>400</v>
      </c>
      <c r="G229" s="15"/>
      <c r="H229" s="15"/>
      <c r="I229" s="16" t="s">
        <v>1213</v>
      </c>
      <c r="J229" s="16" t="s">
        <v>1214</v>
      </c>
      <c r="K229" s="16" t="s">
        <v>376</v>
      </c>
      <c r="L229" s="21"/>
      <c r="M229" s="17" t="s">
        <v>1215</v>
      </c>
      <c r="N229" s="18" t="str">
        <f t="shared" si="6"/>
        <v>Petit Forestier</v>
      </c>
      <c r="O229" s="16" t="s">
        <v>441</v>
      </c>
      <c r="P229" s="13" t="str">
        <f t="shared" si="7"/>
        <v>Petit Forestier Services</v>
      </c>
      <c r="Q229" s="19" t="s">
        <v>1216</v>
      </c>
      <c r="R229" s="13">
        <v>93420</v>
      </c>
      <c r="S229" s="13">
        <v>75</v>
      </c>
      <c r="T229" s="15"/>
      <c r="U229" s="20" t="s">
        <v>1217</v>
      </c>
    </row>
    <row r="230" spans="1:21" ht="27.6" x14ac:dyDescent="0.3">
      <c r="A230" s="1">
        <v>2812</v>
      </c>
      <c r="B230" s="12">
        <v>229</v>
      </c>
      <c r="C230" s="13">
        <v>211</v>
      </c>
      <c r="D230" s="14">
        <v>380</v>
      </c>
      <c r="E230" s="14">
        <v>420</v>
      </c>
      <c r="F230" s="14">
        <v>0</v>
      </c>
      <c r="G230" s="15"/>
      <c r="H230" s="15"/>
      <c r="I230" s="16" t="s">
        <v>1218</v>
      </c>
      <c r="J230" s="16" t="s">
        <v>1219</v>
      </c>
      <c r="K230" s="16" t="s">
        <v>1220</v>
      </c>
      <c r="L230" s="16" t="s">
        <v>5</v>
      </c>
      <c r="M230" s="17" t="s">
        <v>1221</v>
      </c>
      <c r="N230" s="18" t="str">
        <f t="shared" si="6"/>
        <v>Groupe Hadjez</v>
      </c>
      <c r="O230" s="16" t="s">
        <v>833</v>
      </c>
      <c r="P230" s="13" t="str">
        <f t="shared" si="7"/>
        <v>Groupe Hadjez Distribution, Immobilier</v>
      </c>
      <c r="Q230" s="19" t="s">
        <v>833</v>
      </c>
      <c r="R230" s="13">
        <v>92000</v>
      </c>
      <c r="S230" s="13">
        <v>100</v>
      </c>
      <c r="T230" s="15"/>
      <c r="U230" s="20" t="s">
        <v>1222</v>
      </c>
    </row>
    <row r="231" spans="1:21" ht="27.6" x14ac:dyDescent="0.3">
      <c r="A231" s="1">
        <v>349</v>
      </c>
      <c r="B231" s="12">
        <v>230</v>
      </c>
      <c r="C231" s="13">
        <v>186</v>
      </c>
      <c r="D231" s="14">
        <v>380</v>
      </c>
      <c r="E231" s="14">
        <v>500</v>
      </c>
      <c r="F231" s="14">
        <v>86.328289385909997</v>
      </c>
      <c r="G231" s="15"/>
      <c r="H231" s="15"/>
      <c r="I231" s="16" t="s">
        <v>1223</v>
      </c>
      <c r="J231" s="16" t="s">
        <v>1224</v>
      </c>
      <c r="K231" s="16" t="s">
        <v>393</v>
      </c>
      <c r="L231" s="16" t="s">
        <v>5</v>
      </c>
      <c r="M231" s="17" t="s">
        <v>1225</v>
      </c>
      <c r="N231" s="18" t="str">
        <f t="shared" si="6"/>
        <v>Lavorel Hotels</v>
      </c>
      <c r="O231" s="16" t="s">
        <v>679</v>
      </c>
      <c r="P231" s="13" t="str">
        <f t="shared" si="7"/>
        <v>Lavorel Hotels Hôtellerie</v>
      </c>
      <c r="Q231" s="19" t="s">
        <v>1226</v>
      </c>
      <c r="R231" s="13">
        <v>-2340</v>
      </c>
      <c r="S231" s="13">
        <v>100</v>
      </c>
      <c r="T231" s="15"/>
      <c r="U231" s="20" t="s">
        <v>1227</v>
      </c>
    </row>
    <row r="232" spans="1:21" ht="41.4" x14ac:dyDescent="0.3">
      <c r="A232" s="1">
        <v>774</v>
      </c>
      <c r="B232" s="12">
        <v>231</v>
      </c>
      <c r="C232" s="13">
        <v>211</v>
      </c>
      <c r="D232" s="14">
        <v>380</v>
      </c>
      <c r="E232" s="14">
        <v>420</v>
      </c>
      <c r="F232" s="14">
        <v>400</v>
      </c>
      <c r="G232" s="15"/>
      <c r="H232" s="15"/>
      <c r="I232" s="16" t="s">
        <v>1228</v>
      </c>
      <c r="J232" s="16" t="s">
        <v>1229</v>
      </c>
      <c r="K232" s="16" t="s">
        <v>155</v>
      </c>
      <c r="L232" s="16" t="s">
        <v>5</v>
      </c>
      <c r="M232" s="17" t="s">
        <v>1230</v>
      </c>
      <c r="N232" s="18" t="str">
        <f t="shared" si="6"/>
        <v>Tat Group</v>
      </c>
      <c r="O232" s="16" t="s">
        <v>1231</v>
      </c>
      <c r="P232" s="13" t="str">
        <f t="shared" si="7"/>
        <v>Tat Group Transports, Immobilier</v>
      </c>
      <c r="Q232" s="19" t="s">
        <v>555</v>
      </c>
      <c r="R232" s="13">
        <v>37073</v>
      </c>
      <c r="S232" s="13">
        <v>75</v>
      </c>
      <c r="T232" s="15"/>
      <c r="U232" s="20" t="s">
        <v>1232</v>
      </c>
    </row>
    <row r="233" spans="1:21" ht="41.4" x14ac:dyDescent="0.3">
      <c r="A233" s="1">
        <v>2158</v>
      </c>
      <c r="B233" s="12">
        <v>232</v>
      </c>
      <c r="C233" s="13">
        <v>203</v>
      </c>
      <c r="D233" s="14">
        <v>380</v>
      </c>
      <c r="E233" s="14">
        <v>450</v>
      </c>
      <c r="F233" s="14">
        <v>130</v>
      </c>
      <c r="G233" s="15"/>
      <c r="H233" s="15"/>
      <c r="I233" s="16" t="s">
        <v>1233</v>
      </c>
      <c r="J233" s="16" t="s">
        <v>1234</v>
      </c>
      <c r="K233" s="16" t="s">
        <v>167</v>
      </c>
      <c r="L233" s="16" t="s">
        <v>806</v>
      </c>
      <c r="M233" s="17" t="s">
        <v>1235</v>
      </c>
      <c r="N233" s="18" t="str">
        <f t="shared" si="6"/>
        <v>Neubauer</v>
      </c>
      <c r="O233" s="16" t="s">
        <v>187</v>
      </c>
      <c r="P233" s="13" t="str">
        <f t="shared" si="7"/>
        <v>Neubauer Automobile</v>
      </c>
      <c r="Q233" s="19" t="s">
        <v>1236</v>
      </c>
      <c r="R233" s="13">
        <v>75017</v>
      </c>
      <c r="S233" s="13">
        <v>75</v>
      </c>
      <c r="T233" s="15"/>
      <c r="U233" s="20" t="s">
        <v>1237</v>
      </c>
    </row>
    <row r="234" spans="1:21" ht="27.6" x14ac:dyDescent="0.3">
      <c r="A234" s="1">
        <v>459</v>
      </c>
      <c r="B234" s="12">
        <v>233</v>
      </c>
      <c r="C234" s="13">
        <v>211</v>
      </c>
      <c r="D234" s="14">
        <v>380</v>
      </c>
      <c r="E234" s="14">
        <v>420</v>
      </c>
      <c r="F234" s="14">
        <v>0</v>
      </c>
      <c r="G234" s="15"/>
      <c r="H234" s="15"/>
      <c r="I234" s="16" t="s">
        <v>1238</v>
      </c>
      <c r="J234" s="16" t="s">
        <v>1239</v>
      </c>
      <c r="K234" s="16" t="s">
        <v>65</v>
      </c>
      <c r="L234" s="21"/>
      <c r="M234" s="17" t="s">
        <v>1240</v>
      </c>
      <c r="N234" s="18" t="str">
        <f t="shared" si="6"/>
        <v>Maisons Pariente</v>
      </c>
      <c r="O234" s="16" t="s">
        <v>1241</v>
      </c>
      <c r="P234" s="13" t="str">
        <f t="shared" si="7"/>
        <v>Maisons Pariente Hôtellerie, Immobilier</v>
      </c>
      <c r="Q234" s="19" t="s">
        <v>382</v>
      </c>
      <c r="R234" s="13">
        <v>75008</v>
      </c>
      <c r="S234" s="13">
        <v>100</v>
      </c>
      <c r="T234" s="15"/>
      <c r="U234" s="20" t="s">
        <v>1242</v>
      </c>
    </row>
    <row r="235" spans="1:21" ht="27.6" x14ac:dyDescent="0.3">
      <c r="A235" s="1">
        <v>484</v>
      </c>
      <c r="B235" s="12">
        <v>234</v>
      </c>
      <c r="C235" s="13">
        <v>203</v>
      </c>
      <c r="D235" s="14">
        <v>380</v>
      </c>
      <c r="E235" s="14">
        <v>450</v>
      </c>
      <c r="F235" s="14">
        <v>300</v>
      </c>
      <c r="G235" s="15"/>
      <c r="H235" s="15"/>
      <c r="I235" s="16" t="s">
        <v>1243</v>
      </c>
      <c r="J235" s="16" t="s">
        <v>1244</v>
      </c>
      <c r="K235" s="16" t="s">
        <v>65</v>
      </c>
      <c r="L235" s="16" t="s">
        <v>5</v>
      </c>
      <c r="M235" s="17" t="s">
        <v>1245</v>
      </c>
      <c r="N235" s="18" t="str">
        <f t="shared" si="6"/>
        <v>Groupe Cemoi</v>
      </c>
      <c r="O235" s="16" t="s">
        <v>174</v>
      </c>
      <c r="P235" s="13" t="str">
        <f t="shared" si="7"/>
        <v>Groupe Cemoi Agroalimentaire</v>
      </c>
      <c r="Q235" s="19" t="s">
        <v>1071</v>
      </c>
      <c r="R235" s="13">
        <v>66011</v>
      </c>
      <c r="S235" s="13">
        <v>75</v>
      </c>
      <c r="T235" s="15"/>
      <c r="U235" s="20" t="s">
        <v>1246</v>
      </c>
    </row>
    <row r="236" spans="1:21" ht="27.6" x14ac:dyDescent="0.3">
      <c r="A236" s="1">
        <v>1495</v>
      </c>
      <c r="B236" s="12">
        <v>235</v>
      </c>
      <c r="C236" s="13">
        <v>211</v>
      </c>
      <c r="D236" s="14">
        <v>380</v>
      </c>
      <c r="E236" s="14">
        <v>420</v>
      </c>
      <c r="F236" s="14">
        <v>110</v>
      </c>
      <c r="G236" s="15"/>
      <c r="H236" s="15"/>
      <c r="I236" s="16" t="s">
        <v>1247</v>
      </c>
      <c r="J236" s="16" t="s">
        <v>1248</v>
      </c>
      <c r="K236" s="16" t="s">
        <v>1249</v>
      </c>
      <c r="L236" s="16" t="s">
        <v>5</v>
      </c>
      <c r="M236" s="17" t="s">
        <v>1250</v>
      </c>
      <c r="N236" s="18" t="str">
        <f t="shared" si="6"/>
        <v>Provalliance</v>
      </c>
      <c r="O236" s="16" t="s">
        <v>441</v>
      </c>
      <c r="P236" s="13" t="str">
        <f t="shared" si="7"/>
        <v>Provalliance Services</v>
      </c>
      <c r="Q236" s="19" t="s">
        <v>1251</v>
      </c>
      <c r="R236" s="13">
        <v>75008</v>
      </c>
      <c r="S236" s="13">
        <v>100</v>
      </c>
      <c r="T236" s="15"/>
      <c r="U236" s="20" t="s">
        <v>1252</v>
      </c>
    </row>
    <row r="237" spans="1:21" ht="27.6" x14ac:dyDescent="0.3">
      <c r="A237" s="1">
        <v>2228</v>
      </c>
      <c r="B237" s="12">
        <v>236</v>
      </c>
      <c r="C237" s="13">
        <v>211</v>
      </c>
      <c r="D237" s="14">
        <v>380</v>
      </c>
      <c r="E237" s="14">
        <v>420</v>
      </c>
      <c r="F237" s="14">
        <v>0</v>
      </c>
      <c r="G237" s="15"/>
      <c r="H237" s="15"/>
      <c r="I237" s="16" t="s">
        <v>1253</v>
      </c>
      <c r="J237" s="16" t="s">
        <v>1254</v>
      </c>
      <c r="K237" s="16" t="s">
        <v>1114</v>
      </c>
      <c r="L237" s="16" t="s">
        <v>1255</v>
      </c>
      <c r="M237" s="17" t="s">
        <v>1256</v>
      </c>
      <c r="N237" s="18" t="str">
        <f t="shared" si="6"/>
        <v>Groupe Prevoir</v>
      </c>
      <c r="O237" s="16" t="s">
        <v>314</v>
      </c>
      <c r="P237" s="13" t="str">
        <f t="shared" si="7"/>
        <v>Groupe Prevoir Assurances</v>
      </c>
      <c r="Q237" s="19" t="s">
        <v>314</v>
      </c>
      <c r="R237" s="13">
        <v>75009</v>
      </c>
      <c r="S237" s="13">
        <v>75</v>
      </c>
      <c r="T237" s="15"/>
      <c r="U237" s="20" t="s">
        <v>1257</v>
      </c>
    </row>
    <row r="238" spans="1:21" ht="27.6" x14ac:dyDescent="0.3">
      <c r="A238" s="1">
        <v>463</v>
      </c>
      <c r="B238" s="12">
        <v>237</v>
      </c>
      <c r="C238" s="13">
        <v>274</v>
      </c>
      <c r="D238" s="14">
        <v>379.74426200319999</v>
      </c>
      <c r="E238" s="14">
        <v>340.39307653729998</v>
      </c>
      <c r="F238" s="14">
        <v>202.08086990437499</v>
      </c>
      <c r="G238" s="15"/>
      <c r="H238" s="15"/>
      <c r="I238" s="16" t="s">
        <v>1258</v>
      </c>
      <c r="J238" s="16" t="s">
        <v>1259</v>
      </c>
      <c r="K238" s="16" t="s">
        <v>59</v>
      </c>
      <c r="L238" s="16" t="s">
        <v>5</v>
      </c>
      <c r="M238" s="17" t="s">
        <v>1260</v>
      </c>
      <c r="N238" s="18" t="str">
        <f t="shared" si="6"/>
        <v>Sopra Steria</v>
      </c>
      <c r="O238" s="16" t="s">
        <v>72</v>
      </c>
      <c r="P238" s="13" t="str">
        <f t="shared" si="7"/>
        <v>Sopra Steria Numérique</v>
      </c>
      <c r="Q238" s="19" t="s">
        <v>1261</v>
      </c>
      <c r="R238" s="13">
        <v>74942</v>
      </c>
      <c r="S238" s="13">
        <v>100</v>
      </c>
      <c r="T238" s="15"/>
      <c r="U238" s="20" t="s">
        <v>1262</v>
      </c>
    </row>
    <row r="239" spans="1:21" ht="27.6" x14ac:dyDescent="0.3">
      <c r="A239" s="1">
        <v>1669</v>
      </c>
      <c r="B239" s="12">
        <v>238</v>
      </c>
      <c r="C239" s="13">
        <v>211</v>
      </c>
      <c r="D239" s="14">
        <v>375.12241260064002</v>
      </c>
      <c r="E239" s="14">
        <v>420.35107944520001</v>
      </c>
      <c r="F239" s="14">
        <v>101.84824388</v>
      </c>
      <c r="G239" s="15"/>
      <c r="H239" s="15"/>
      <c r="I239" s="16" t="s">
        <v>1263</v>
      </c>
      <c r="J239" s="16" t="s">
        <v>1264</v>
      </c>
      <c r="K239" s="16" t="s">
        <v>886</v>
      </c>
      <c r="L239" s="16" t="s">
        <v>5</v>
      </c>
      <c r="M239" s="17" t="s">
        <v>1265</v>
      </c>
      <c r="N239" s="18" t="str">
        <f t="shared" si="6"/>
        <v>Altamir</v>
      </c>
      <c r="O239" s="16" t="s">
        <v>55</v>
      </c>
      <c r="P239" s="13" t="str">
        <f t="shared" si="7"/>
        <v>Altamir Holding</v>
      </c>
      <c r="Q239" s="19" t="s">
        <v>801</v>
      </c>
      <c r="R239" s="13">
        <v>75008</v>
      </c>
      <c r="S239" s="13">
        <v>100</v>
      </c>
      <c r="T239" s="15"/>
      <c r="U239" s="20" t="s">
        <v>1266</v>
      </c>
    </row>
    <row r="240" spans="1:21" ht="27.6" x14ac:dyDescent="0.3">
      <c r="A240" s="1">
        <v>207</v>
      </c>
      <c r="B240" s="12">
        <v>239</v>
      </c>
      <c r="C240" s="13">
        <v>225</v>
      </c>
      <c r="D240" s="14">
        <v>375</v>
      </c>
      <c r="E240" s="14">
        <v>400</v>
      </c>
      <c r="F240" s="14">
        <v>110</v>
      </c>
      <c r="G240" s="15"/>
      <c r="H240" s="15"/>
      <c r="I240" s="16" t="s">
        <v>1267</v>
      </c>
      <c r="J240" s="16" t="s">
        <v>1268</v>
      </c>
      <c r="K240" s="16" t="s">
        <v>1269</v>
      </c>
      <c r="L240" s="16" t="s">
        <v>5</v>
      </c>
      <c r="M240" s="17" t="s">
        <v>1270</v>
      </c>
      <c r="N240" s="18" t="str">
        <f t="shared" si="6"/>
        <v>Duval-Leroy</v>
      </c>
      <c r="O240" s="16" t="s">
        <v>645</v>
      </c>
      <c r="P240" s="13" t="str">
        <f t="shared" si="7"/>
        <v>Duval-Leroy Vins, champagne</v>
      </c>
      <c r="Q240" s="19" t="s">
        <v>645</v>
      </c>
      <c r="R240" s="13">
        <v>51130</v>
      </c>
      <c r="S240" s="13">
        <v>75</v>
      </c>
      <c r="T240" s="15"/>
      <c r="U240" s="20" t="s">
        <v>1271</v>
      </c>
    </row>
    <row r="241" spans="1:21" ht="55.2" x14ac:dyDescent="0.3">
      <c r="A241" s="1">
        <v>2405</v>
      </c>
      <c r="B241" s="12">
        <v>240</v>
      </c>
      <c r="C241" s="13">
        <v>247</v>
      </c>
      <c r="D241" s="14">
        <v>375</v>
      </c>
      <c r="E241" s="14">
        <v>370</v>
      </c>
      <c r="F241" s="14">
        <v>0</v>
      </c>
      <c r="G241" s="15"/>
      <c r="H241" s="15"/>
      <c r="I241" s="16" t="s">
        <v>1272</v>
      </c>
      <c r="J241" s="16" t="s">
        <v>1273</v>
      </c>
      <c r="K241" s="16" t="s">
        <v>65</v>
      </c>
      <c r="L241" s="21"/>
      <c r="M241" s="17" t="s">
        <v>1274</v>
      </c>
      <c r="N241" s="18" t="str">
        <f t="shared" si="6"/>
        <v>Armonia (Ex-Phone Regie)</v>
      </c>
      <c r="O241" s="16" t="s">
        <v>656</v>
      </c>
      <c r="P241" s="13" t="str">
        <f t="shared" si="7"/>
        <v>Armonia (Ex-Phone Regie) Services, Immobilier</v>
      </c>
      <c r="Q241" s="19" t="s">
        <v>1275</v>
      </c>
      <c r="R241" s="13">
        <v>75015</v>
      </c>
      <c r="S241" s="13">
        <v>100</v>
      </c>
      <c r="T241" s="19" t="s">
        <v>32</v>
      </c>
      <c r="U241" s="20" t="s">
        <v>1276</v>
      </c>
    </row>
    <row r="242" spans="1:21" ht="27.6" x14ac:dyDescent="0.3">
      <c r="A242" s="1">
        <v>2982</v>
      </c>
      <c r="B242" s="12">
        <v>241</v>
      </c>
      <c r="C242" s="13">
        <v>225</v>
      </c>
      <c r="D242" s="14">
        <v>360</v>
      </c>
      <c r="E242" s="14">
        <v>400</v>
      </c>
      <c r="F242" s="14">
        <v>0</v>
      </c>
      <c r="G242" s="15"/>
      <c r="H242" s="15"/>
      <c r="I242" s="16" t="s">
        <v>1277</v>
      </c>
      <c r="J242" s="16" t="s">
        <v>1278</v>
      </c>
      <c r="K242" s="16" t="s">
        <v>59</v>
      </c>
      <c r="L242" s="21"/>
      <c r="M242" s="17" t="s">
        <v>1279</v>
      </c>
      <c r="N242" s="18" t="str">
        <f t="shared" si="6"/>
        <v>Coriolis</v>
      </c>
      <c r="O242" s="16" t="s">
        <v>1280</v>
      </c>
      <c r="P242" s="13" t="str">
        <f t="shared" si="7"/>
        <v>Coriolis Telecoms, Hôtellerie</v>
      </c>
      <c r="Q242" s="19" t="s">
        <v>1280</v>
      </c>
      <c r="R242" s="13">
        <v>75015</v>
      </c>
      <c r="S242" s="13">
        <v>100</v>
      </c>
      <c r="T242" s="15"/>
      <c r="U242" s="20" t="s">
        <v>1281</v>
      </c>
    </row>
    <row r="243" spans="1:21" ht="40.5" customHeight="1" x14ac:dyDescent="0.3">
      <c r="A243" s="1">
        <v>1321</v>
      </c>
      <c r="B243" s="12">
        <v>242</v>
      </c>
      <c r="C243" s="13">
        <v>252</v>
      </c>
      <c r="D243" s="14">
        <v>360</v>
      </c>
      <c r="E243" s="14">
        <v>360</v>
      </c>
      <c r="F243" s="14">
        <v>250</v>
      </c>
      <c r="G243" s="15"/>
      <c r="H243" s="15"/>
      <c r="I243" s="16" t="s">
        <v>1282</v>
      </c>
      <c r="J243" s="16" t="s">
        <v>1283</v>
      </c>
      <c r="K243" s="16" t="s">
        <v>1284</v>
      </c>
      <c r="L243" s="16" t="s">
        <v>5</v>
      </c>
      <c r="M243" s="17" t="s">
        <v>1285</v>
      </c>
      <c r="N243" s="18" t="str">
        <f t="shared" si="6"/>
        <v xml:space="preserve">Chateau Leoville Las Cases </v>
      </c>
      <c r="O243" s="16" t="s">
        <v>808</v>
      </c>
      <c r="P243" s="13" t="str">
        <f t="shared" si="7"/>
        <v>Chateau Leoville Las Cases  Vins</v>
      </c>
      <c r="Q243" s="19" t="s">
        <v>808</v>
      </c>
      <c r="R243" s="13">
        <v>33250</v>
      </c>
      <c r="S243" s="13">
        <v>75</v>
      </c>
      <c r="T243" s="15"/>
      <c r="U243" s="20" t="s">
        <v>1286</v>
      </c>
    </row>
    <row r="244" spans="1:21" ht="27.6" x14ac:dyDescent="0.3">
      <c r="A244" s="1">
        <v>1627</v>
      </c>
      <c r="B244" s="12">
        <v>243</v>
      </c>
      <c r="C244" s="13">
        <v>225</v>
      </c>
      <c r="D244" s="14">
        <v>360</v>
      </c>
      <c r="E244" s="14">
        <v>400</v>
      </c>
      <c r="F244" s="14">
        <v>9</v>
      </c>
      <c r="G244" s="15"/>
      <c r="H244" s="15"/>
      <c r="I244" s="16" t="s">
        <v>1287</v>
      </c>
      <c r="J244" s="16" t="s">
        <v>1288</v>
      </c>
      <c r="K244" s="16" t="s">
        <v>306</v>
      </c>
      <c r="L244" s="16" t="s">
        <v>5</v>
      </c>
      <c r="M244" s="17" t="s">
        <v>1289</v>
      </c>
      <c r="N244" s="18" t="str">
        <f t="shared" si="6"/>
        <v>Eucelia</v>
      </c>
      <c r="O244" s="16" t="s">
        <v>55</v>
      </c>
      <c r="P244" s="13" t="str">
        <f t="shared" si="7"/>
        <v>Eucelia Holding</v>
      </c>
      <c r="Q244" s="19" t="s">
        <v>1290</v>
      </c>
      <c r="R244" s="13">
        <v>2633</v>
      </c>
      <c r="S244" s="13">
        <v>100</v>
      </c>
      <c r="T244" s="15"/>
      <c r="U244" s="20" t="s">
        <v>1291</v>
      </c>
    </row>
    <row r="245" spans="1:21" ht="27.6" x14ac:dyDescent="0.3">
      <c r="A245" s="1">
        <v>1880</v>
      </c>
      <c r="B245" s="12">
        <v>244</v>
      </c>
      <c r="C245" s="13">
        <v>239</v>
      </c>
      <c r="D245" s="14">
        <v>360</v>
      </c>
      <c r="E245" s="14">
        <v>390</v>
      </c>
      <c r="F245" s="14">
        <v>120</v>
      </c>
      <c r="G245" s="15"/>
      <c r="H245" s="15"/>
      <c r="I245" s="16" t="s">
        <v>1292</v>
      </c>
      <c r="J245" s="16" t="s">
        <v>1293</v>
      </c>
      <c r="K245" s="16" t="s">
        <v>1294</v>
      </c>
      <c r="L245" s="21"/>
      <c r="M245" s="17" t="s">
        <v>1295</v>
      </c>
      <c r="N245" s="18" t="str">
        <f t="shared" si="6"/>
        <v>Paprec Groupe</v>
      </c>
      <c r="O245" s="16" t="s">
        <v>1296</v>
      </c>
      <c r="P245" s="13" t="str">
        <f t="shared" si="7"/>
        <v>Paprec Groupe Services, Recyclage</v>
      </c>
      <c r="Q245" s="19" t="s">
        <v>1296</v>
      </c>
      <c r="R245" s="13">
        <v>93120</v>
      </c>
      <c r="S245" s="13">
        <v>100</v>
      </c>
      <c r="T245" s="15"/>
      <c r="U245" s="20" t="s">
        <v>2610</v>
      </c>
    </row>
    <row r="246" spans="1:21" ht="27.6" x14ac:dyDescent="0.3">
      <c r="A246" s="1">
        <v>1752</v>
      </c>
      <c r="B246" s="12">
        <v>245</v>
      </c>
      <c r="C246" s="13">
        <v>225</v>
      </c>
      <c r="D246" s="14">
        <v>360</v>
      </c>
      <c r="E246" s="14">
        <v>400</v>
      </c>
      <c r="F246" s="14">
        <v>142.03468337318401</v>
      </c>
      <c r="G246" s="15"/>
      <c r="H246" s="15"/>
      <c r="I246" s="16" t="s">
        <v>1297</v>
      </c>
      <c r="J246" s="16" t="s">
        <v>1298</v>
      </c>
      <c r="K246" s="16" t="s">
        <v>145</v>
      </c>
      <c r="L246" s="21"/>
      <c r="M246" s="17" t="s">
        <v>1299</v>
      </c>
      <c r="N246" s="18" t="str">
        <f t="shared" si="6"/>
        <v>Jaina Capital</v>
      </c>
      <c r="O246" s="16" t="s">
        <v>1024</v>
      </c>
      <c r="P246" s="13" t="str">
        <f t="shared" si="7"/>
        <v>Jaina Capital Holding, Internet</v>
      </c>
      <c r="Q246" s="19" t="s">
        <v>1024</v>
      </c>
      <c r="R246" s="13">
        <v>75008</v>
      </c>
      <c r="S246" s="13">
        <v>100</v>
      </c>
      <c r="T246" s="15"/>
      <c r="U246" s="20" t="s">
        <v>1300</v>
      </c>
    </row>
    <row r="247" spans="1:21" ht="28.5" customHeight="1" x14ac:dyDescent="0.3">
      <c r="A247" s="1">
        <v>956</v>
      </c>
      <c r="B247" s="12">
        <v>246</v>
      </c>
      <c r="C247" s="13">
        <v>225</v>
      </c>
      <c r="D247" s="14">
        <v>360</v>
      </c>
      <c r="E247" s="14">
        <v>400</v>
      </c>
      <c r="F247" s="14">
        <v>230</v>
      </c>
      <c r="G247" s="15"/>
      <c r="H247" s="15"/>
      <c r="I247" s="16" t="s">
        <v>1301</v>
      </c>
      <c r="J247" s="16" t="s">
        <v>1302</v>
      </c>
      <c r="K247" s="16" t="s">
        <v>1303</v>
      </c>
      <c r="L247" s="16" t="s">
        <v>5</v>
      </c>
      <c r="M247" s="17" t="s">
        <v>1304</v>
      </c>
      <c r="N247" s="18" t="str">
        <f t="shared" si="6"/>
        <v>Assurances Verspieren</v>
      </c>
      <c r="O247" s="16" t="s">
        <v>314</v>
      </c>
      <c r="P247" s="13" t="str">
        <f t="shared" si="7"/>
        <v>Assurances Verspieren Assurances</v>
      </c>
      <c r="Q247" s="19" t="s">
        <v>314</v>
      </c>
      <c r="R247" s="13">
        <v>59290</v>
      </c>
      <c r="S247" s="13">
        <v>75</v>
      </c>
      <c r="T247" s="15"/>
      <c r="U247" s="20" t="s">
        <v>1305</v>
      </c>
    </row>
    <row r="248" spans="1:21" ht="27.6" x14ac:dyDescent="0.3">
      <c r="A248" s="1">
        <v>1910</v>
      </c>
      <c r="B248" s="12">
        <v>247</v>
      </c>
      <c r="C248" s="13">
        <v>221</v>
      </c>
      <c r="D248" s="14">
        <v>350.31950334375</v>
      </c>
      <c r="E248" s="14">
        <v>410.363015160472</v>
      </c>
      <c r="F248" s="14">
        <v>178.89473918300001</v>
      </c>
      <c r="G248" s="15"/>
      <c r="H248" s="15"/>
      <c r="I248" s="16" t="s">
        <v>1306</v>
      </c>
      <c r="J248" s="16" t="s">
        <v>507</v>
      </c>
      <c r="K248" s="16" t="s">
        <v>632</v>
      </c>
      <c r="L248" s="21"/>
      <c r="M248" s="17" t="s">
        <v>1307</v>
      </c>
      <c r="N248" s="18" t="str">
        <f t="shared" si="6"/>
        <v>Parrot</v>
      </c>
      <c r="O248" s="16" t="s">
        <v>1308</v>
      </c>
      <c r="P248" s="13" t="str">
        <f t="shared" si="7"/>
        <v>Parrot Electronique, Luxe</v>
      </c>
      <c r="Q248" s="19" t="s">
        <v>1308</v>
      </c>
      <c r="R248" s="13">
        <v>75010</v>
      </c>
      <c r="S248" s="13">
        <v>75</v>
      </c>
      <c r="T248" s="15"/>
      <c r="U248" s="20" t="s">
        <v>1309</v>
      </c>
    </row>
    <row r="249" spans="1:21" ht="27.6" x14ac:dyDescent="0.3">
      <c r="A249" s="1">
        <v>768</v>
      </c>
      <c r="B249" s="12">
        <v>248</v>
      </c>
      <c r="C249" s="13">
        <v>195</v>
      </c>
      <c r="D249" s="14">
        <v>350.24875096093598</v>
      </c>
      <c r="E249" s="14">
        <v>490.43288796000002</v>
      </c>
      <c r="F249" s="14">
        <v>2190.29748855664</v>
      </c>
      <c r="G249" s="15"/>
      <c r="H249" s="19"/>
      <c r="I249" s="16" t="s">
        <v>1310</v>
      </c>
      <c r="J249" s="16" t="s">
        <v>380</v>
      </c>
      <c r="K249" s="16" t="s">
        <v>508</v>
      </c>
      <c r="L249" s="16" t="s">
        <v>1311</v>
      </c>
      <c r="M249" s="17" t="s">
        <v>1312</v>
      </c>
      <c r="N249" s="18" t="str">
        <f t="shared" si="6"/>
        <v>Eramet</v>
      </c>
      <c r="O249" s="16" t="s">
        <v>227</v>
      </c>
      <c r="P249" s="13" t="str">
        <f t="shared" si="7"/>
        <v>Eramet Industrie</v>
      </c>
      <c r="Q249" s="19" t="s">
        <v>1313</v>
      </c>
      <c r="R249" s="13">
        <v>75755</v>
      </c>
      <c r="S249" s="13">
        <v>50</v>
      </c>
      <c r="T249" s="15"/>
      <c r="U249" s="20" t="s">
        <v>1314</v>
      </c>
    </row>
    <row r="250" spans="1:21" ht="27.6" x14ac:dyDescent="0.3">
      <c r="A250" s="1">
        <v>2103</v>
      </c>
      <c r="B250" s="12">
        <v>249</v>
      </c>
      <c r="C250" s="13">
        <v>225</v>
      </c>
      <c r="D250" s="14">
        <v>350</v>
      </c>
      <c r="E250" s="14">
        <v>400</v>
      </c>
      <c r="F250" s="14">
        <v>416</v>
      </c>
      <c r="G250" s="15"/>
      <c r="H250" s="15"/>
      <c r="I250" s="16" t="s">
        <v>1315</v>
      </c>
      <c r="J250" s="16" t="s">
        <v>1316</v>
      </c>
      <c r="K250" s="16" t="s">
        <v>59</v>
      </c>
      <c r="L250" s="21"/>
      <c r="M250" s="17" t="s">
        <v>1317</v>
      </c>
      <c r="N250" s="18" t="str">
        <f t="shared" si="6"/>
        <v>Hougou</v>
      </c>
      <c r="O250" s="16" t="s">
        <v>55</v>
      </c>
      <c r="P250" s="13" t="str">
        <f t="shared" si="7"/>
        <v>Hougou Holding</v>
      </c>
      <c r="Q250" s="19" t="s">
        <v>1318</v>
      </c>
      <c r="R250" s="13">
        <v>1050</v>
      </c>
      <c r="S250" s="13">
        <v>100</v>
      </c>
      <c r="T250" s="15"/>
      <c r="U250" s="20" t="s">
        <v>1319</v>
      </c>
    </row>
    <row r="251" spans="1:21" ht="41.4" x14ac:dyDescent="0.3">
      <c r="A251" s="1">
        <v>1776</v>
      </c>
      <c r="B251" s="12">
        <v>250</v>
      </c>
      <c r="C251" s="13">
        <v>291</v>
      </c>
      <c r="D251" s="14">
        <v>350</v>
      </c>
      <c r="E251" s="14">
        <v>320</v>
      </c>
      <c r="F251" s="14">
        <v>70</v>
      </c>
      <c r="G251" s="15"/>
      <c r="H251" s="15"/>
      <c r="I251" s="16" t="s">
        <v>1320</v>
      </c>
      <c r="J251" s="16" t="s">
        <v>1321</v>
      </c>
      <c r="K251" s="16" t="s">
        <v>360</v>
      </c>
      <c r="L251" s="16" t="s">
        <v>5</v>
      </c>
      <c r="M251" s="17" t="s">
        <v>1322</v>
      </c>
      <c r="N251" s="18" t="str">
        <f t="shared" si="6"/>
        <v>Batteur</v>
      </c>
      <c r="O251" s="16" t="s">
        <v>31</v>
      </c>
      <c r="P251" s="13" t="str">
        <f t="shared" si="7"/>
        <v>Batteur Cosmétiques</v>
      </c>
      <c r="Q251" s="19" t="s">
        <v>1323</v>
      </c>
      <c r="R251" s="13">
        <v>14200</v>
      </c>
      <c r="S251" s="13">
        <v>100</v>
      </c>
      <c r="T251" s="15"/>
      <c r="U251" s="20" t="s">
        <v>1324</v>
      </c>
    </row>
    <row r="252" spans="1:21" ht="41.4" x14ac:dyDescent="0.3">
      <c r="A252" s="1">
        <v>2414</v>
      </c>
      <c r="B252" s="12">
        <v>251</v>
      </c>
      <c r="C252" s="13">
        <v>256</v>
      </c>
      <c r="D252" s="14">
        <v>350</v>
      </c>
      <c r="E252" s="14">
        <v>350</v>
      </c>
      <c r="F252" s="14">
        <v>0</v>
      </c>
      <c r="G252" s="15"/>
      <c r="H252" s="15"/>
      <c r="I252" s="16" t="s">
        <v>1325</v>
      </c>
      <c r="J252" s="16" t="s">
        <v>1326</v>
      </c>
      <c r="K252" s="16" t="s">
        <v>1327</v>
      </c>
      <c r="L252" s="16" t="s">
        <v>1328</v>
      </c>
      <c r="M252" s="17" t="s">
        <v>1329</v>
      </c>
      <c r="N252" s="18" t="str">
        <f t="shared" si="6"/>
        <v>Paris Inn Group</v>
      </c>
      <c r="O252" s="16" t="s">
        <v>679</v>
      </c>
      <c r="P252" s="13" t="str">
        <f t="shared" si="7"/>
        <v>Paris Inn Group Hôtellerie</v>
      </c>
      <c r="Q252" s="19" t="s">
        <v>679</v>
      </c>
      <c r="R252" s="13">
        <v>75008</v>
      </c>
      <c r="S252" s="13">
        <v>100</v>
      </c>
      <c r="T252" s="15"/>
      <c r="U252" s="20" t="s">
        <v>1330</v>
      </c>
    </row>
    <row r="253" spans="1:21" ht="41.4" x14ac:dyDescent="0.3">
      <c r="A253" s="1">
        <v>1780</v>
      </c>
      <c r="B253" s="12">
        <v>252</v>
      </c>
      <c r="C253" s="13">
        <v>186</v>
      </c>
      <c r="D253" s="14">
        <v>350</v>
      </c>
      <c r="E253" s="14">
        <v>500</v>
      </c>
      <c r="F253" s="14">
        <v>600</v>
      </c>
      <c r="G253" s="15"/>
      <c r="H253" s="15"/>
      <c r="I253" s="16" t="s">
        <v>1331</v>
      </c>
      <c r="J253" s="16" t="s">
        <v>1332</v>
      </c>
      <c r="K253" s="16" t="s">
        <v>805</v>
      </c>
      <c r="L253" s="21"/>
      <c r="M253" s="17" t="s">
        <v>1333</v>
      </c>
      <c r="N253" s="18" t="str">
        <f t="shared" si="6"/>
        <v>Gdp Vendome</v>
      </c>
      <c r="O253" s="16" t="s">
        <v>382</v>
      </c>
      <c r="P253" s="13" t="str">
        <f t="shared" si="7"/>
        <v>Gdp Vendome Immobilier, hôtellerie</v>
      </c>
      <c r="Q253" s="19" t="s">
        <v>382</v>
      </c>
      <c r="R253" s="13">
        <v>74000</v>
      </c>
      <c r="S253" s="13">
        <v>100</v>
      </c>
      <c r="T253" s="15"/>
      <c r="U253" s="20" t="s">
        <v>1334</v>
      </c>
    </row>
    <row r="254" spans="1:21" ht="27.6" x14ac:dyDescent="0.3">
      <c r="A254" s="1">
        <v>2783</v>
      </c>
      <c r="B254" s="12">
        <v>253</v>
      </c>
      <c r="C254" s="13">
        <v>256</v>
      </c>
      <c r="D254" s="14">
        <v>350</v>
      </c>
      <c r="E254" s="14">
        <v>350</v>
      </c>
      <c r="F254" s="14">
        <v>0</v>
      </c>
      <c r="G254" s="15"/>
      <c r="H254" s="15"/>
      <c r="I254" s="16" t="s">
        <v>1335</v>
      </c>
      <c r="J254" s="16" t="s">
        <v>1336</v>
      </c>
      <c r="K254" s="16" t="s">
        <v>409</v>
      </c>
      <c r="L254" s="21"/>
      <c r="M254" s="17" t="s">
        <v>1337</v>
      </c>
      <c r="N254" s="18" t="str">
        <f t="shared" si="6"/>
        <v>Upperside</v>
      </c>
      <c r="O254" s="16" t="s">
        <v>55</v>
      </c>
      <c r="P254" s="13" t="str">
        <f t="shared" si="7"/>
        <v>Upperside Holding</v>
      </c>
      <c r="Q254" s="19" t="s">
        <v>1338</v>
      </c>
      <c r="R254" s="13">
        <v>75008</v>
      </c>
      <c r="S254" s="13">
        <v>75</v>
      </c>
      <c r="T254" s="15"/>
      <c r="U254" s="20" t="s">
        <v>1339</v>
      </c>
    </row>
    <row r="255" spans="1:21" ht="27.6" x14ac:dyDescent="0.3">
      <c r="A255" s="1">
        <v>127</v>
      </c>
      <c r="B255" s="12">
        <v>254</v>
      </c>
      <c r="C255" s="13">
        <v>256</v>
      </c>
      <c r="D255" s="14">
        <v>345.07690491670002</v>
      </c>
      <c r="E255" s="14">
        <v>350.136714203</v>
      </c>
      <c r="F255" s="14">
        <v>116.46586314897</v>
      </c>
      <c r="G255" s="15"/>
      <c r="H255" s="15"/>
      <c r="I255" s="16" t="s">
        <v>1340</v>
      </c>
      <c r="J255" s="16" t="s">
        <v>1341</v>
      </c>
      <c r="K255" s="21"/>
      <c r="L255" s="16" t="s">
        <v>5</v>
      </c>
      <c r="M255" s="17" t="s">
        <v>628</v>
      </c>
      <c r="N255" s="18" t="str">
        <f t="shared" si="6"/>
        <v>Ldc</v>
      </c>
      <c r="O255" s="16" t="s">
        <v>174</v>
      </c>
      <c r="P255" s="13" t="str">
        <f t="shared" si="7"/>
        <v>Ldc Agroalimentaire</v>
      </c>
      <c r="Q255" s="19" t="s">
        <v>1071</v>
      </c>
      <c r="R255" s="13">
        <v>72300</v>
      </c>
      <c r="S255" s="13">
        <v>50</v>
      </c>
      <c r="T255" s="15"/>
      <c r="U255" s="20" t="s">
        <v>1342</v>
      </c>
    </row>
    <row r="256" spans="1:21" ht="27.6" x14ac:dyDescent="0.3">
      <c r="A256" s="1">
        <v>40</v>
      </c>
      <c r="B256" s="12">
        <v>255</v>
      </c>
      <c r="C256" s="13">
        <v>221</v>
      </c>
      <c r="D256" s="14">
        <v>344.90362807707203</v>
      </c>
      <c r="E256" s="14">
        <v>409.68685324078399</v>
      </c>
      <c r="F256" s="14">
        <v>548.06769125964001</v>
      </c>
      <c r="G256" s="15"/>
      <c r="H256" s="15"/>
      <c r="I256" s="16" t="s">
        <v>1343</v>
      </c>
      <c r="J256" s="16" t="s">
        <v>1344</v>
      </c>
      <c r="K256" s="16" t="s">
        <v>586</v>
      </c>
      <c r="L256" s="16" t="s">
        <v>28</v>
      </c>
      <c r="M256" s="17" t="s">
        <v>1345</v>
      </c>
      <c r="N256" s="18" t="str">
        <f t="shared" si="6"/>
        <v>Nrj Group</v>
      </c>
      <c r="O256" s="16" t="s">
        <v>1346</v>
      </c>
      <c r="P256" s="13" t="str">
        <f t="shared" si="7"/>
        <v>Nrj Group Médias</v>
      </c>
      <c r="Q256" s="19" t="s">
        <v>1347</v>
      </c>
      <c r="R256" s="13">
        <v>75203</v>
      </c>
      <c r="S256" s="13">
        <v>100</v>
      </c>
      <c r="T256" s="15"/>
      <c r="U256" s="20" t="s">
        <v>1348</v>
      </c>
    </row>
    <row r="257" spans="1:21" ht="41.4" x14ac:dyDescent="0.3">
      <c r="A257" s="1">
        <v>416</v>
      </c>
      <c r="B257" s="12">
        <v>256</v>
      </c>
      <c r="C257" s="13">
        <v>274</v>
      </c>
      <c r="D257" s="14">
        <v>340</v>
      </c>
      <c r="E257" s="14">
        <v>340</v>
      </c>
      <c r="F257" s="14">
        <v>200</v>
      </c>
      <c r="G257" s="15"/>
      <c r="H257" s="15"/>
      <c r="I257" s="16" t="s">
        <v>1349</v>
      </c>
      <c r="J257" s="16" t="s">
        <v>1350</v>
      </c>
      <c r="K257" s="16" t="s">
        <v>771</v>
      </c>
      <c r="L257" s="16" t="s">
        <v>1351</v>
      </c>
      <c r="M257" s="17" t="s">
        <v>1352</v>
      </c>
      <c r="N257" s="18" t="str">
        <f t="shared" si="6"/>
        <v>Bernard Taillan France</v>
      </c>
      <c r="O257" s="16" t="s">
        <v>808</v>
      </c>
      <c r="P257" s="13" t="str">
        <f t="shared" si="7"/>
        <v>Bernard Taillan France Vins</v>
      </c>
      <c r="Q257" s="19" t="s">
        <v>1353</v>
      </c>
      <c r="R257" s="13">
        <v>34200</v>
      </c>
      <c r="S257" s="13">
        <v>75</v>
      </c>
      <c r="T257" s="15"/>
      <c r="U257" s="20" t="s">
        <v>1354</v>
      </c>
    </row>
    <row r="258" spans="1:21" ht="27.6" x14ac:dyDescent="0.3">
      <c r="A258" s="1">
        <v>608</v>
      </c>
      <c r="B258" s="12">
        <v>257</v>
      </c>
      <c r="C258" s="13">
        <v>168</v>
      </c>
      <c r="D258" s="14">
        <v>330.40893667210003</v>
      </c>
      <c r="E258" s="14">
        <v>549.54608381616003</v>
      </c>
      <c r="F258" s="14">
        <v>440</v>
      </c>
      <c r="G258" s="15"/>
      <c r="H258" s="15"/>
      <c r="I258" s="16" t="s">
        <v>1355</v>
      </c>
      <c r="J258" s="16" t="s">
        <v>1356</v>
      </c>
      <c r="K258" s="16" t="s">
        <v>185</v>
      </c>
      <c r="L258" s="21"/>
      <c r="M258" s="17" t="s">
        <v>1357</v>
      </c>
      <c r="N258" s="18" t="str">
        <f t="shared" si="6"/>
        <v>Elior</v>
      </c>
      <c r="O258" s="16" t="s">
        <v>441</v>
      </c>
      <c r="P258" s="13" t="str">
        <f t="shared" si="7"/>
        <v>Elior Services</v>
      </c>
      <c r="Q258" s="19" t="s">
        <v>1358</v>
      </c>
      <c r="R258" s="13">
        <v>75589</v>
      </c>
      <c r="S258" s="13">
        <v>100</v>
      </c>
      <c r="T258" s="15"/>
      <c r="U258" s="20" t="s">
        <v>1359</v>
      </c>
    </row>
    <row r="259" spans="1:21" ht="27.6" x14ac:dyDescent="0.3">
      <c r="A259" s="1">
        <v>636</v>
      </c>
      <c r="B259" s="12">
        <v>258</v>
      </c>
      <c r="C259" s="13">
        <v>256</v>
      </c>
      <c r="D259" s="14">
        <v>330.05203181000002</v>
      </c>
      <c r="E259" s="14">
        <v>349.562138312</v>
      </c>
      <c r="F259" s="14">
        <v>149.80731956725</v>
      </c>
      <c r="G259" s="15"/>
      <c r="H259" s="15"/>
      <c r="I259" s="16" t="s">
        <v>1360</v>
      </c>
      <c r="J259" s="16" t="s">
        <v>1361</v>
      </c>
      <c r="K259" s="16" t="s">
        <v>1362</v>
      </c>
      <c r="L259" s="21"/>
      <c r="M259" s="17" t="s">
        <v>1363</v>
      </c>
      <c r="N259" s="18" t="str">
        <f t="shared" ref="N259:N322" si="8">PROPER(M259)</f>
        <v>Neurones</v>
      </c>
      <c r="O259" s="16" t="s">
        <v>72</v>
      </c>
      <c r="P259" s="13" t="str">
        <f t="shared" ref="P259:P322" si="9">CONCATENATE(N259," ",(O259))</f>
        <v>Neurones Numérique</v>
      </c>
      <c r="Q259" s="19" t="s">
        <v>1065</v>
      </c>
      <c r="R259" s="13">
        <v>92024</v>
      </c>
      <c r="S259" s="13">
        <v>100</v>
      </c>
      <c r="T259" s="19" t="s">
        <v>32</v>
      </c>
      <c r="U259" s="20" t="s">
        <v>2611</v>
      </c>
    </row>
    <row r="260" spans="1:21" ht="41.4" x14ac:dyDescent="0.3">
      <c r="A260" s="1">
        <v>2133</v>
      </c>
      <c r="B260" s="12">
        <v>259</v>
      </c>
      <c r="C260" s="13">
        <v>256</v>
      </c>
      <c r="D260" s="14">
        <v>330</v>
      </c>
      <c r="E260" s="14">
        <v>350</v>
      </c>
      <c r="F260" s="14">
        <v>80</v>
      </c>
      <c r="G260" s="15"/>
      <c r="H260" s="15"/>
      <c r="I260" s="16" t="s">
        <v>1364</v>
      </c>
      <c r="J260" s="16" t="s">
        <v>1365</v>
      </c>
      <c r="K260" s="16" t="s">
        <v>1366</v>
      </c>
      <c r="L260" s="16" t="s">
        <v>28</v>
      </c>
      <c r="M260" s="17" t="s">
        <v>1367</v>
      </c>
      <c r="N260" s="18" t="str">
        <f t="shared" si="8"/>
        <v>Futura Finances (Noz)</v>
      </c>
      <c r="O260" s="16" t="s">
        <v>49</v>
      </c>
      <c r="P260" s="13" t="str">
        <f t="shared" si="9"/>
        <v>Futura Finances (Noz) Distribution</v>
      </c>
      <c r="Q260" s="19" t="s">
        <v>1368</v>
      </c>
      <c r="R260" s="13">
        <v>75009</v>
      </c>
      <c r="S260" s="13">
        <v>100</v>
      </c>
      <c r="T260" s="15"/>
      <c r="U260" s="20" t="s">
        <v>1369</v>
      </c>
    </row>
    <row r="261" spans="1:21" ht="41.1" customHeight="1" x14ac:dyDescent="0.3">
      <c r="A261" s="1">
        <v>84</v>
      </c>
      <c r="B261" s="12">
        <v>260</v>
      </c>
      <c r="C261" s="13">
        <v>278</v>
      </c>
      <c r="D261" s="14">
        <v>330</v>
      </c>
      <c r="E261" s="14">
        <v>330</v>
      </c>
      <c r="F261" s="14">
        <v>200</v>
      </c>
      <c r="G261" s="15"/>
      <c r="H261" s="15"/>
      <c r="I261" s="16" t="s">
        <v>1370</v>
      </c>
      <c r="J261" s="16" t="s">
        <v>1371</v>
      </c>
      <c r="K261" s="21"/>
      <c r="L261" s="16" t="s">
        <v>5</v>
      </c>
      <c r="M261" s="17" t="s">
        <v>1372</v>
      </c>
      <c r="N261" s="18" t="str">
        <f t="shared" si="8"/>
        <v>Societe Jacques Bollinger</v>
      </c>
      <c r="O261" s="16" t="s">
        <v>645</v>
      </c>
      <c r="P261" s="13" t="str">
        <f t="shared" si="9"/>
        <v>Societe Jacques Bollinger Vins, champagne</v>
      </c>
      <c r="Q261" s="19" t="s">
        <v>645</v>
      </c>
      <c r="R261" s="13">
        <v>75008</v>
      </c>
      <c r="S261" s="13">
        <v>75</v>
      </c>
      <c r="T261" s="15"/>
      <c r="U261" s="20" t="s">
        <v>1373</v>
      </c>
    </row>
    <row r="262" spans="1:21" ht="27.6" x14ac:dyDescent="0.3">
      <c r="A262" s="1">
        <v>2130</v>
      </c>
      <c r="B262" s="12">
        <v>261</v>
      </c>
      <c r="C262" s="13">
        <v>278</v>
      </c>
      <c r="D262" s="14">
        <v>330</v>
      </c>
      <c r="E262" s="14">
        <v>330</v>
      </c>
      <c r="F262" s="14">
        <v>180</v>
      </c>
      <c r="G262" s="15"/>
      <c r="H262" s="15"/>
      <c r="I262" s="16" t="s">
        <v>1374</v>
      </c>
      <c r="J262" s="16" t="s">
        <v>1375</v>
      </c>
      <c r="K262" s="21"/>
      <c r="L262" s="16" t="s">
        <v>5</v>
      </c>
      <c r="M262" s="17" t="s">
        <v>1376</v>
      </c>
      <c r="N262" s="18" t="str">
        <f t="shared" si="8"/>
        <v>Chateau Angelus</v>
      </c>
      <c r="O262" s="16" t="s">
        <v>1377</v>
      </c>
      <c r="P262" s="13" t="str">
        <f t="shared" si="9"/>
        <v>Chateau Angelus Vins, Tourisme</v>
      </c>
      <c r="Q262" s="19" t="s">
        <v>1377</v>
      </c>
      <c r="R262" s="13">
        <v>33330</v>
      </c>
      <c r="S262" s="13">
        <v>75</v>
      </c>
      <c r="T262" s="15"/>
      <c r="U262" s="20" t="s">
        <v>1378</v>
      </c>
    </row>
    <row r="263" spans="1:21" ht="41.4" x14ac:dyDescent="0.3">
      <c r="A263" s="1">
        <v>1698</v>
      </c>
      <c r="B263" s="12">
        <v>262</v>
      </c>
      <c r="C263" s="13">
        <v>240</v>
      </c>
      <c r="D263" s="14">
        <v>330</v>
      </c>
      <c r="E263" s="14">
        <v>380</v>
      </c>
      <c r="F263" s="14">
        <v>160</v>
      </c>
      <c r="G263" s="15"/>
      <c r="H263" s="15"/>
      <c r="I263" s="16" t="s">
        <v>1379</v>
      </c>
      <c r="J263" s="16" t="s">
        <v>1380</v>
      </c>
      <c r="K263" s="16" t="s">
        <v>247</v>
      </c>
      <c r="L263" s="16" t="s">
        <v>5</v>
      </c>
      <c r="M263" s="17" t="s">
        <v>1381</v>
      </c>
      <c r="N263" s="18" t="str">
        <f t="shared" si="8"/>
        <v>Idkids</v>
      </c>
      <c r="O263" s="16" t="s">
        <v>49</v>
      </c>
      <c r="P263" s="13" t="str">
        <f t="shared" si="9"/>
        <v>Idkids Distribution</v>
      </c>
      <c r="Q263" s="19" t="s">
        <v>1382</v>
      </c>
      <c r="R263" s="13">
        <v>59100</v>
      </c>
      <c r="S263" s="13">
        <v>100</v>
      </c>
      <c r="T263" s="15"/>
      <c r="U263" s="20" t="s">
        <v>1383</v>
      </c>
    </row>
    <row r="264" spans="1:21" ht="27.6" x14ac:dyDescent="0.3">
      <c r="A264" s="1">
        <v>1668</v>
      </c>
      <c r="B264" s="12">
        <v>263</v>
      </c>
      <c r="C264" s="13">
        <v>225</v>
      </c>
      <c r="D264" s="14">
        <v>330</v>
      </c>
      <c r="E264" s="14">
        <v>400</v>
      </c>
      <c r="F264" s="14">
        <v>350</v>
      </c>
      <c r="G264" s="15"/>
      <c r="H264" s="15"/>
      <c r="I264" s="16" t="s">
        <v>1384</v>
      </c>
      <c r="J264" s="16" t="s">
        <v>1385</v>
      </c>
      <c r="K264" s="16" t="s">
        <v>1386</v>
      </c>
      <c r="L264" s="16" t="s">
        <v>5</v>
      </c>
      <c r="M264" s="17" t="s">
        <v>1387</v>
      </c>
      <c r="N264" s="18" t="str">
        <f t="shared" si="8"/>
        <v>Caravelle</v>
      </c>
      <c r="O264" s="16" t="s">
        <v>55</v>
      </c>
      <c r="P264" s="13" t="str">
        <f t="shared" si="9"/>
        <v>Caravelle Holding</v>
      </c>
      <c r="Q264" s="19" t="s">
        <v>1388</v>
      </c>
      <c r="R264" s="13">
        <v>75116</v>
      </c>
      <c r="S264" s="13">
        <v>50</v>
      </c>
      <c r="T264" s="15"/>
      <c r="U264" s="20" t="s">
        <v>1389</v>
      </c>
    </row>
    <row r="265" spans="1:21" ht="35.4" customHeight="1" x14ac:dyDescent="0.3">
      <c r="A265" s="1">
        <v>2469</v>
      </c>
      <c r="B265" s="12">
        <v>264</v>
      </c>
      <c r="C265" s="13">
        <v>278</v>
      </c>
      <c r="D265" s="14">
        <v>330</v>
      </c>
      <c r="E265" s="14">
        <v>330</v>
      </c>
      <c r="F265" s="14">
        <v>450</v>
      </c>
      <c r="G265" s="15"/>
      <c r="H265" s="15"/>
      <c r="I265" s="16" t="s">
        <v>1390</v>
      </c>
      <c r="J265" s="16" t="s">
        <v>804</v>
      </c>
      <c r="K265" s="16" t="s">
        <v>350</v>
      </c>
      <c r="L265" s="16" t="s">
        <v>806</v>
      </c>
      <c r="M265" s="17" t="s">
        <v>1391</v>
      </c>
      <c r="N265" s="18" t="str">
        <f t="shared" si="8"/>
        <v>Etablissements Jp Moueix</v>
      </c>
      <c r="O265" s="16" t="s">
        <v>808</v>
      </c>
      <c r="P265" s="13" t="str">
        <f t="shared" si="9"/>
        <v>Etablissements Jp Moueix Vins</v>
      </c>
      <c r="Q265" s="19" t="s">
        <v>808</v>
      </c>
      <c r="R265" s="13">
        <v>33502</v>
      </c>
      <c r="S265" s="13">
        <v>75</v>
      </c>
      <c r="T265" s="15"/>
      <c r="U265" s="20" t="s">
        <v>1392</v>
      </c>
    </row>
    <row r="266" spans="1:21" ht="41.4" x14ac:dyDescent="0.3">
      <c r="A266" s="1">
        <v>684</v>
      </c>
      <c r="B266" s="12">
        <v>265</v>
      </c>
      <c r="C266" s="13">
        <v>291</v>
      </c>
      <c r="D266" s="14">
        <v>320</v>
      </c>
      <c r="E266" s="14">
        <v>320</v>
      </c>
      <c r="F266" s="14">
        <v>120</v>
      </c>
      <c r="G266" s="15"/>
      <c r="H266" s="15"/>
      <c r="I266" s="16" t="s">
        <v>1393</v>
      </c>
      <c r="J266" s="16" t="s">
        <v>1394</v>
      </c>
      <c r="K266" s="16" t="s">
        <v>649</v>
      </c>
      <c r="L266" s="16" t="s">
        <v>1395</v>
      </c>
      <c r="M266" s="17" t="s">
        <v>1396</v>
      </c>
      <c r="N266" s="18" t="str">
        <f t="shared" si="8"/>
        <v>Chateau Lynch Bages</v>
      </c>
      <c r="O266" s="16" t="s">
        <v>808</v>
      </c>
      <c r="P266" s="13" t="str">
        <f t="shared" si="9"/>
        <v>Chateau Lynch Bages Vins</v>
      </c>
      <c r="Q266" s="19" t="s">
        <v>1397</v>
      </c>
      <c r="R266" s="13">
        <v>33250</v>
      </c>
      <c r="S266" s="13">
        <v>75</v>
      </c>
      <c r="T266" s="15"/>
      <c r="U266" s="20" t="s">
        <v>2612</v>
      </c>
    </row>
    <row r="267" spans="1:21" ht="27.6" x14ac:dyDescent="0.3">
      <c r="A267" s="1">
        <v>1281</v>
      </c>
      <c r="B267" s="12">
        <v>266</v>
      </c>
      <c r="C267" s="13">
        <v>240</v>
      </c>
      <c r="D267" s="14">
        <v>320</v>
      </c>
      <c r="E267" s="14">
        <v>380</v>
      </c>
      <c r="F267" s="14">
        <v>300</v>
      </c>
      <c r="G267" s="15"/>
      <c r="H267" s="15"/>
      <c r="I267" s="16" t="s">
        <v>1398</v>
      </c>
      <c r="J267" s="16" t="s">
        <v>1399</v>
      </c>
      <c r="K267" s="16" t="s">
        <v>414</v>
      </c>
      <c r="L267" s="21"/>
      <c r="M267" s="17" t="s">
        <v>1400</v>
      </c>
      <c r="N267" s="18" t="str">
        <f t="shared" si="8"/>
        <v>Groupe Snef</v>
      </c>
      <c r="O267" s="16" t="s">
        <v>227</v>
      </c>
      <c r="P267" s="13" t="str">
        <f t="shared" si="9"/>
        <v>Groupe Snef Industrie</v>
      </c>
      <c r="Q267" s="19" t="s">
        <v>1401</v>
      </c>
      <c r="R267" s="13">
        <v>13015</v>
      </c>
      <c r="S267" s="13">
        <v>100</v>
      </c>
      <c r="T267" s="19" t="s">
        <v>32</v>
      </c>
      <c r="U267" s="20" t="s">
        <v>2613</v>
      </c>
    </row>
    <row r="268" spans="1:21" ht="41.4" x14ac:dyDescent="0.3">
      <c r="A268" s="1">
        <v>343</v>
      </c>
      <c r="B268" s="12">
        <v>267</v>
      </c>
      <c r="C268" s="13">
        <v>240</v>
      </c>
      <c r="D268" s="14">
        <v>320</v>
      </c>
      <c r="E268" s="14">
        <v>380</v>
      </c>
      <c r="F268" s="14">
        <v>120</v>
      </c>
      <c r="G268" s="15"/>
      <c r="H268" s="15"/>
      <c r="I268" s="16" t="s">
        <v>1402</v>
      </c>
      <c r="J268" s="16" t="s">
        <v>1403</v>
      </c>
      <c r="K268" s="16" t="s">
        <v>185</v>
      </c>
      <c r="L268" s="21"/>
      <c r="M268" s="17" t="s">
        <v>1404</v>
      </c>
      <c r="N268" s="18" t="str">
        <f t="shared" si="8"/>
        <v>Groupe Omnium</v>
      </c>
      <c r="O268" s="16" t="s">
        <v>49</v>
      </c>
      <c r="P268" s="13" t="str">
        <f t="shared" si="9"/>
        <v>Groupe Omnium Distribution</v>
      </c>
      <c r="Q268" s="19" t="s">
        <v>1405</v>
      </c>
      <c r="R268" s="13">
        <v>75002</v>
      </c>
      <c r="S268" s="13">
        <v>100</v>
      </c>
      <c r="T268" s="15"/>
      <c r="U268" s="20" t="s">
        <v>1406</v>
      </c>
    </row>
    <row r="269" spans="1:21" ht="27.6" x14ac:dyDescent="0.3">
      <c r="A269" s="1">
        <v>462</v>
      </c>
      <c r="B269" s="12">
        <v>268</v>
      </c>
      <c r="C269" s="13">
        <v>300</v>
      </c>
      <c r="D269" s="14">
        <v>320</v>
      </c>
      <c r="E269" s="14">
        <v>300</v>
      </c>
      <c r="F269" s="14">
        <v>170</v>
      </c>
      <c r="G269" s="15"/>
      <c r="H269" s="15"/>
      <c r="I269" s="16" t="s">
        <v>1407</v>
      </c>
      <c r="J269" s="16" t="s">
        <v>1259</v>
      </c>
      <c r="K269" s="16" t="s">
        <v>1408</v>
      </c>
      <c r="L269" s="16" t="s">
        <v>5</v>
      </c>
      <c r="M269" s="17" t="s">
        <v>1409</v>
      </c>
      <c r="N269" s="18" t="str">
        <f t="shared" si="8"/>
        <v>Brioche Pasquier</v>
      </c>
      <c r="O269" s="16" t="s">
        <v>174</v>
      </c>
      <c r="P269" s="13" t="str">
        <f t="shared" si="9"/>
        <v>Brioche Pasquier Agroalimentaire</v>
      </c>
      <c r="Q269" s="19" t="s">
        <v>174</v>
      </c>
      <c r="R269" s="13">
        <v>49360</v>
      </c>
      <c r="S269" s="13">
        <v>75</v>
      </c>
      <c r="T269" s="15"/>
      <c r="U269" s="20" t="s">
        <v>1410</v>
      </c>
    </row>
    <row r="270" spans="1:21" ht="27.6" x14ac:dyDescent="0.3">
      <c r="A270" s="1">
        <v>52</v>
      </c>
      <c r="B270" s="12">
        <v>269</v>
      </c>
      <c r="C270" s="13">
        <v>200</v>
      </c>
      <c r="D270" s="14">
        <v>315</v>
      </c>
      <c r="E270" s="14">
        <v>465</v>
      </c>
      <c r="F270" s="14">
        <v>122.364243805</v>
      </c>
      <c r="G270" s="15"/>
      <c r="H270" s="15"/>
      <c r="I270" s="16" t="s">
        <v>1411</v>
      </c>
      <c r="J270" s="16" t="s">
        <v>1412</v>
      </c>
      <c r="K270" s="16" t="s">
        <v>409</v>
      </c>
      <c r="L270" s="21"/>
      <c r="M270" s="17" t="s">
        <v>1413</v>
      </c>
      <c r="N270" s="18" t="str">
        <f t="shared" si="8"/>
        <v>Inter Parfums</v>
      </c>
      <c r="O270" s="16" t="s">
        <v>31</v>
      </c>
      <c r="P270" s="13" t="str">
        <f t="shared" si="9"/>
        <v>Inter Parfums Cosmétiques</v>
      </c>
      <c r="Q270" s="19" t="s">
        <v>1414</v>
      </c>
      <c r="R270" s="13">
        <v>75008</v>
      </c>
      <c r="S270" s="13">
        <v>100</v>
      </c>
      <c r="T270" s="19" t="s">
        <v>32</v>
      </c>
      <c r="U270" s="20" t="s">
        <v>1415</v>
      </c>
    </row>
    <row r="271" spans="1:21" ht="27.6" x14ac:dyDescent="0.3">
      <c r="A271" s="1">
        <v>3010</v>
      </c>
      <c r="B271" s="12">
        <v>270</v>
      </c>
      <c r="C271" s="13">
        <v>415</v>
      </c>
      <c r="D271" s="14">
        <v>310</v>
      </c>
      <c r="E271" s="14">
        <v>200</v>
      </c>
      <c r="F271" s="14">
        <v>0</v>
      </c>
      <c r="G271" s="15"/>
      <c r="H271" s="15"/>
      <c r="I271" s="16" t="s">
        <v>1416</v>
      </c>
      <c r="J271" s="16" t="s">
        <v>1417</v>
      </c>
      <c r="K271" s="16" t="s">
        <v>473</v>
      </c>
      <c r="L271" s="21"/>
      <c r="M271" s="17" t="s">
        <v>1418</v>
      </c>
      <c r="N271" s="18" t="str">
        <f t="shared" si="8"/>
        <v>L’Avenue</v>
      </c>
      <c r="O271" s="16" t="s">
        <v>1419</v>
      </c>
      <c r="P271" s="13" t="str">
        <f t="shared" si="9"/>
        <v>L’Avenue Immobilier, Finance</v>
      </c>
      <c r="Q271" s="19" t="s">
        <v>1419</v>
      </c>
      <c r="R271" s="13">
        <v>69002</v>
      </c>
      <c r="S271" s="13">
        <v>100</v>
      </c>
      <c r="T271" s="19" t="s">
        <v>32</v>
      </c>
      <c r="U271" s="20" t="s">
        <v>1420</v>
      </c>
    </row>
    <row r="272" spans="1:21" ht="42.9" customHeight="1" x14ac:dyDescent="0.3">
      <c r="A272" s="1">
        <v>526</v>
      </c>
      <c r="B272" s="12">
        <v>271</v>
      </c>
      <c r="C272" s="13">
        <v>278</v>
      </c>
      <c r="D272" s="14">
        <v>305.22396352511998</v>
      </c>
      <c r="E272" s="14">
        <v>330.419182955</v>
      </c>
      <c r="F272" s="14">
        <v>77.029341246000001</v>
      </c>
      <c r="G272" s="15"/>
      <c r="H272" s="15"/>
      <c r="I272" s="16" t="s">
        <v>1421</v>
      </c>
      <c r="J272" s="16" t="s">
        <v>138</v>
      </c>
      <c r="K272" s="16" t="s">
        <v>1422</v>
      </c>
      <c r="L272" s="16" t="s">
        <v>5</v>
      </c>
      <c r="M272" s="17" t="s">
        <v>1423</v>
      </c>
      <c r="N272" s="18" t="str">
        <f t="shared" si="8"/>
        <v>Rothschild &amp; Co Ex Paris Orleans</v>
      </c>
      <c r="O272" s="16" t="s">
        <v>55</v>
      </c>
      <c r="P272" s="13" t="str">
        <f t="shared" si="9"/>
        <v>Rothschild &amp; Co Ex Paris Orleans Holding</v>
      </c>
      <c r="Q272" s="19" t="s">
        <v>1424</v>
      </c>
      <c r="R272" s="13">
        <v>75008</v>
      </c>
      <c r="S272" s="13">
        <v>75</v>
      </c>
      <c r="T272" s="15"/>
      <c r="U272" s="20" t="s">
        <v>1425</v>
      </c>
    </row>
    <row r="273" spans="1:21" ht="54" customHeight="1" x14ac:dyDescent="0.3">
      <c r="A273" s="1">
        <v>679</v>
      </c>
      <c r="B273" s="12">
        <v>272</v>
      </c>
      <c r="C273" s="13">
        <v>274</v>
      </c>
      <c r="D273" s="14">
        <v>304.94052259799997</v>
      </c>
      <c r="E273" s="14">
        <v>339.93566973999998</v>
      </c>
      <c r="F273" s="14">
        <v>301.832607848002</v>
      </c>
      <c r="G273" s="15"/>
      <c r="H273" s="15"/>
      <c r="I273" s="16" t="s">
        <v>1426</v>
      </c>
      <c r="J273" s="16" t="s">
        <v>1427</v>
      </c>
      <c r="K273" s="16" t="s">
        <v>1428</v>
      </c>
      <c r="L273" s="16" t="s">
        <v>5</v>
      </c>
      <c r="M273" s="17" t="s">
        <v>1429</v>
      </c>
      <c r="N273" s="18" t="str">
        <f t="shared" si="8"/>
        <v>Laurent Perrier</v>
      </c>
      <c r="O273" s="16" t="s">
        <v>645</v>
      </c>
      <c r="P273" s="13" t="str">
        <f t="shared" si="9"/>
        <v>Laurent Perrier Vins, champagne</v>
      </c>
      <c r="Q273" s="19" t="s">
        <v>645</v>
      </c>
      <c r="R273" s="13">
        <v>51150</v>
      </c>
      <c r="S273" s="13">
        <v>75</v>
      </c>
      <c r="T273" s="15"/>
      <c r="U273" s="20" t="s">
        <v>1430</v>
      </c>
    </row>
    <row r="274" spans="1:21" ht="27.6" x14ac:dyDescent="0.3">
      <c r="A274" s="1">
        <v>557</v>
      </c>
      <c r="B274" s="12">
        <v>273</v>
      </c>
      <c r="C274" s="13">
        <v>274</v>
      </c>
      <c r="D274" s="14">
        <v>300.04780415149997</v>
      </c>
      <c r="E274" s="14">
        <v>340.02636811650001</v>
      </c>
      <c r="F274" s="14">
        <v>124.34660653473</v>
      </c>
      <c r="G274" s="15"/>
      <c r="H274" s="15"/>
      <c r="I274" s="16" t="s">
        <v>1431</v>
      </c>
      <c r="J274" s="16" t="s">
        <v>1432</v>
      </c>
      <c r="K274" s="16" t="s">
        <v>1433</v>
      </c>
      <c r="L274" s="16" t="s">
        <v>1434</v>
      </c>
      <c r="M274" s="17" t="s">
        <v>1435</v>
      </c>
      <c r="N274" s="18" t="str">
        <f t="shared" si="8"/>
        <v>Gaumont</v>
      </c>
      <c r="O274" s="16" t="s">
        <v>510</v>
      </c>
      <c r="P274" s="13" t="str">
        <f t="shared" si="9"/>
        <v>Gaumont Cinéma</v>
      </c>
      <c r="Q274" s="19" t="s">
        <v>511</v>
      </c>
      <c r="R274" s="13">
        <v>92200</v>
      </c>
      <c r="S274" s="13">
        <v>75</v>
      </c>
      <c r="T274" s="15"/>
      <c r="U274" s="20" t="s">
        <v>1436</v>
      </c>
    </row>
    <row r="275" spans="1:21" ht="27.6" x14ac:dyDescent="0.3">
      <c r="A275" s="1">
        <v>1</v>
      </c>
      <c r="B275" s="12">
        <v>274</v>
      </c>
      <c r="C275" s="13">
        <v>256</v>
      </c>
      <c r="D275" s="14">
        <v>300</v>
      </c>
      <c r="E275" s="14">
        <v>350</v>
      </c>
      <c r="F275" s="14">
        <v>55</v>
      </c>
      <c r="G275" s="15"/>
      <c r="H275" s="15"/>
      <c r="I275" s="16" t="s">
        <v>1437</v>
      </c>
      <c r="J275" s="16" t="s">
        <v>1438</v>
      </c>
      <c r="K275" s="16" t="s">
        <v>242</v>
      </c>
      <c r="L275" s="21"/>
      <c r="M275" s="17" t="s">
        <v>1439</v>
      </c>
      <c r="N275" s="18" t="str">
        <f t="shared" si="8"/>
        <v>Acuitis</v>
      </c>
      <c r="O275" s="16" t="s">
        <v>1440</v>
      </c>
      <c r="P275" s="13" t="str">
        <f t="shared" si="9"/>
        <v xml:space="preserve">Acuitis Distribution </v>
      </c>
      <c r="Q275" s="19" t="s">
        <v>1441</v>
      </c>
      <c r="R275" s="13">
        <v>75116</v>
      </c>
      <c r="S275" s="13">
        <v>100</v>
      </c>
      <c r="T275" s="15"/>
      <c r="U275" s="20" t="s">
        <v>1442</v>
      </c>
    </row>
    <row r="276" spans="1:21" ht="27.6" x14ac:dyDescent="0.3">
      <c r="A276" s="1">
        <v>2884</v>
      </c>
      <c r="B276" s="12">
        <v>275</v>
      </c>
      <c r="C276" s="13">
        <v>225</v>
      </c>
      <c r="D276" s="14">
        <v>300</v>
      </c>
      <c r="E276" s="14">
        <v>400</v>
      </c>
      <c r="F276" s="14">
        <v>0</v>
      </c>
      <c r="G276" s="15"/>
      <c r="H276" s="15"/>
      <c r="I276" s="16" t="s">
        <v>1443</v>
      </c>
      <c r="J276" s="16" t="s">
        <v>1444</v>
      </c>
      <c r="K276" s="16" t="s">
        <v>1445</v>
      </c>
      <c r="L276" s="21"/>
      <c r="M276" s="17" t="s">
        <v>1446</v>
      </c>
      <c r="N276" s="18" t="str">
        <f t="shared" si="8"/>
        <v>Ixcore</v>
      </c>
      <c r="O276" s="16" t="s">
        <v>1447</v>
      </c>
      <c r="P276" s="13" t="str">
        <f t="shared" si="9"/>
        <v>Ixcore Industrie, Numérique</v>
      </c>
      <c r="Q276" s="19" t="s">
        <v>1447</v>
      </c>
      <c r="R276" s="13">
        <v>78160</v>
      </c>
      <c r="S276" s="13">
        <v>100</v>
      </c>
      <c r="T276" s="15"/>
      <c r="U276" s="20" t="s">
        <v>1448</v>
      </c>
    </row>
    <row r="277" spans="1:21" ht="41.4" x14ac:dyDescent="0.3">
      <c r="A277" s="1">
        <v>571</v>
      </c>
      <c r="B277" s="12">
        <v>276</v>
      </c>
      <c r="C277" s="15"/>
      <c r="D277" s="14">
        <v>300</v>
      </c>
      <c r="E277" s="14">
        <v>0</v>
      </c>
      <c r="F277" s="14">
        <v>75.175288311759999</v>
      </c>
      <c r="G277" s="15"/>
      <c r="H277" s="15"/>
      <c r="I277" s="16" t="s">
        <v>1449</v>
      </c>
      <c r="J277" s="16" t="s">
        <v>1450</v>
      </c>
      <c r="K277" s="16" t="s">
        <v>1451</v>
      </c>
      <c r="L277" s="16" t="s">
        <v>5</v>
      </c>
      <c r="M277" s="17" t="s">
        <v>1452</v>
      </c>
      <c r="N277" s="18" t="str">
        <f t="shared" si="8"/>
        <v>Agihold Europe</v>
      </c>
      <c r="O277" s="16" t="s">
        <v>55</v>
      </c>
      <c r="P277" s="13" t="str">
        <f t="shared" si="9"/>
        <v>Agihold Europe Holding</v>
      </c>
      <c r="Q277" s="19" t="s">
        <v>1453</v>
      </c>
      <c r="R277" s="13">
        <v>-1836</v>
      </c>
      <c r="S277" s="13">
        <v>100</v>
      </c>
      <c r="T277" s="15"/>
      <c r="U277" s="20" t="s">
        <v>1454</v>
      </c>
    </row>
    <row r="278" spans="1:21" ht="27.6" x14ac:dyDescent="0.3">
      <c r="A278" s="1">
        <v>2254</v>
      </c>
      <c r="B278" s="12">
        <v>277</v>
      </c>
      <c r="C278" s="13">
        <v>252</v>
      </c>
      <c r="D278" s="14">
        <v>300</v>
      </c>
      <c r="E278" s="14">
        <v>360</v>
      </c>
      <c r="F278" s="14">
        <v>200</v>
      </c>
      <c r="G278" s="15"/>
      <c r="H278" s="15"/>
      <c r="I278" s="16" t="s">
        <v>1455</v>
      </c>
      <c r="J278" s="16" t="s">
        <v>1456</v>
      </c>
      <c r="K278" s="16" t="s">
        <v>270</v>
      </c>
      <c r="L278" s="16" t="s">
        <v>5</v>
      </c>
      <c r="M278" s="17" t="s">
        <v>1457</v>
      </c>
      <c r="N278" s="18" t="str">
        <f t="shared" si="8"/>
        <v>Groupe Ballande</v>
      </c>
      <c r="O278" s="16" t="s">
        <v>55</v>
      </c>
      <c r="P278" s="13" t="str">
        <f t="shared" si="9"/>
        <v>Groupe Ballande Holding</v>
      </c>
      <c r="Q278" s="19" t="s">
        <v>1458</v>
      </c>
      <c r="R278" s="13">
        <v>33070</v>
      </c>
      <c r="S278" s="13">
        <v>75</v>
      </c>
      <c r="T278" s="15"/>
      <c r="U278" s="20" t="s">
        <v>1459</v>
      </c>
    </row>
    <row r="279" spans="1:21" ht="30.9" customHeight="1" x14ac:dyDescent="0.3">
      <c r="A279" s="1">
        <v>3107</v>
      </c>
      <c r="B279" s="12">
        <v>278</v>
      </c>
      <c r="C279" s="15"/>
      <c r="D279" s="14">
        <v>300</v>
      </c>
      <c r="E279" s="14">
        <v>0</v>
      </c>
      <c r="F279" s="14">
        <v>0</v>
      </c>
      <c r="G279" s="15"/>
      <c r="H279" s="15"/>
      <c r="I279" s="16" t="s">
        <v>1460</v>
      </c>
      <c r="J279" s="16" t="s">
        <v>1461</v>
      </c>
      <c r="K279" s="21"/>
      <c r="L279" s="16" t="s">
        <v>5</v>
      </c>
      <c r="M279" s="17" t="s">
        <v>1462</v>
      </c>
      <c r="N279" s="18" t="str">
        <f t="shared" si="8"/>
        <v>La Valaisanne Immobilier</v>
      </c>
      <c r="O279" s="16" t="s">
        <v>1463</v>
      </c>
      <c r="P279" s="13" t="str">
        <f t="shared" si="9"/>
        <v>La Valaisanne Immobilier Finances, Immobilier</v>
      </c>
      <c r="Q279" s="19" t="s">
        <v>1463</v>
      </c>
      <c r="R279" s="15"/>
      <c r="S279" s="13">
        <v>50</v>
      </c>
      <c r="T279" s="15"/>
      <c r="U279" s="20" t="s">
        <v>1464</v>
      </c>
    </row>
    <row r="280" spans="1:21" ht="41.4" x14ac:dyDescent="0.3">
      <c r="A280" s="1">
        <v>1251</v>
      </c>
      <c r="B280" s="12">
        <v>279</v>
      </c>
      <c r="C280" s="13">
        <v>278</v>
      </c>
      <c r="D280" s="14">
        <v>300</v>
      </c>
      <c r="E280" s="14">
        <v>330</v>
      </c>
      <c r="F280" s="14">
        <v>250</v>
      </c>
      <c r="G280" s="15"/>
      <c r="H280" s="15"/>
      <c r="I280" s="16" t="s">
        <v>1465</v>
      </c>
      <c r="J280" s="16" t="s">
        <v>1466</v>
      </c>
      <c r="K280" s="16" t="s">
        <v>533</v>
      </c>
      <c r="L280" s="16" t="s">
        <v>5</v>
      </c>
      <c r="M280" s="17" t="s">
        <v>1467</v>
      </c>
      <c r="N280" s="18" t="str">
        <f t="shared" si="8"/>
        <v>Jean Eugene Borie</v>
      </c>
      <c r="O280" s="16" t="s">
        <v>808</v>
      </c>
      <c r="P280" s="13" t="str">
        <f t="shared" si="9"/>
        <v>Jean Eugene Borie Vins</v>
      </c>
      <c r="Q280" s="19" t="s">
        <v>808</v>
      </c>
      <c r="R280" s="13">
        <v>33250</v>
      </c>
      <c r="S280" s="13">
        <v>75</v>
      </c>
      <c r="T280" s="15"/>
      <c r="U280" s="20" t="s">
        <v>1468</v>
      </c>
    </row>
    <row r="281" spans="1:21" ht="27.6" x14ac:dyDescent="0.3">
      <c r="A281" s="1">
        <v>2791</v>
      </c>
      <c r="B281" s="12">
        <v>280</v>
      </c>
      <c r="C281" s="13">
        <v>278</v>
      </c>
      <c r="D281" s="14">
        <v>300</v>
      </c>
      <c r="E281" s="14">
        <v>330</v>
      </c>
      <c r="F281" s="14">
        <v>0</v>
      </c>
      <c r="G281" s="15"/>
      <c r="H281" s="15"/>
      <c r="I281" s="16" t="s">
        <v>1469</v>
      </c>
      <c r="J281" s="16" t="s">
        <v>1470</v>
      </c>
      <c r="K281" s="16" t="s">
        <v>1471</v>
      </c>
      <c r="L281" s="16" t="s">
        <v>5</v>
      </c>
      <c r="M281" s="17" t="s">
        <v>1472</v>
      </c>
      <c r="N281" s="18" t="str">
        <f t="shared" si="8"/>
        <v>Qair</v>
      </c>
      <c r="O281" s="16" t="s">
        <v>1031</v>
      </c>
      <c r="P281" s="13" t="str">
        <f t="shared" si="9"/>
        <v>Qair Energie</v>
      </c>
      <c r="Q281" s="19" t="s">
        <v>1031</v>
      </c>
      <c r="R281" s="13">
        <v>34420</v>
      </c>
      <c r="S281" s="13">
        <v>100</v>
      </c>
      <c r="T281" s="15"/>
      <c r="U281" s="20" t="s">
        <v>1473</v>
      </c>
    </row>
    <row r="282" spans="1:21" ht="29.1" customHeight="1" x14ac:dyDescent="0.3">
      <c r="A282" s="1">
        <v>2210</v>
      </c>
      <c r="B282" s="12">
        <v>281</v>
      </c>
      <c r="C282" s="13">
        <v>300</v>
      </c>
      <c r="D282" s="14">
        <v>300</v>
      </c>
      <c r="E282" s="14">
        <v>300</v>
      </c>
      <c r="F282" s="14">
        <v>75</v>
      </c>
      <c r="G282" s="15"/>
      <c r="H282" s="15"/>
      <c r="I282" s="16" t="s">
        <v>1474</v>
      </c>
      <c r="J282" s="16" t="s">
        <v>1475</v>
      </c>
      <c r="K282" s="16" t="s">
        <v>409</v>
      </c>
      <c r="L282" s="21"/>
      <c r="M282" s="17" t="s">
        <v>1476</v>
      </c>
      <c r="N282" s="18" t="str">
        <f t="shared" si="8"/>
        <v>Groupe Arche (Citya)</v>
      </c>
      <c r="O282" s="16" t="s">
        <v>441</v>
      </c>
      <c r="P282" s="13" t="str">
        <f t="shared" si="9"/>
        <v>Groupe Arche (Citya) Services</v>
      </c>
      <c r="Q282" s="19" t="s">
        <v>1477</v>
      </c>
      <c r="R282" s="13">
        <v>37000</v>
      </c>
      <c r="S282" s="13">
        <v>100</v>
      </c>
      <c r="T282" s="19" t="s">
        <v>32</v>
      </c>
      <c r="U282" s="20" t="s">
        <v>1478</v>
      </c>
    </row>
    <row r="283" spans="1:21" ht="27.6" x14ac:dyDescent="0.3">
      <c r="A283" s="1">
        <v>113</v>
      </c>
      <c r="B283" s="12">
        <v>282</v>
      </c>
      <c r="C283" s="13">
        <v>300</v>
      </c>
      <c r="D283" s="14">
        <v>300</v>
      </c>
      <c r="E283" s="14">
        <v>300</v>
      </c>
      <c r="F283" s="14">
        <v>160</v>
      </c>
      <c r="G283" s="15"/>
      <c r="H283" s="15"/>
      <c r="I283" s="16" t="s">
        <v>1479</v>
      </c>
      <c r="J283" s="16" t="s">
        <v>1480</v>
      </c>
      <c r="K283" s="16" t="s">
        <v>275</v>
      </c>
      <c r="L283" s="16" t="s">
        <v>5</v>
      </c>
      <c r="M283" s="17" t="s">
        <v>1481</v>
      </c>
      <c r="N283" s="18" t="str">
        <f t="shared" si="8"/>
        <v xml:space="preserve">Bubendorff </v>
      </c>
      <c r="O283" s="16" t="s">
        <v>417</v>
      </c>
      <c r="P283" s="13" t="str">
        <f t="shared" si="9"/>
        <v>Bubendorff  Industrie, BTP</v>
      </c>
      <c r="Q283" s="19" t="s">
        <v>417</v>
      </c>
      <c r="R283" s="13">
        <v>68306</v>
      </c>
      <c r="S283" s="13">
        <v>75</v>
      </c>
      <c r="T283" s="15"/>
      <c r="U283" s="20" t="s">
        <v>1482</v>
      </c>
    </row>
    <row r="284" spans="1:21" ht="27.6" x14ac:dyDescent="0.3">
      <c r="A284" s="1">
        <v>2355</v>
      </c>
      <c r="B284" s="12">
        <v>283</v>
      </c>
      <c r="C284" s="15"/>
      <c r="D284" s="14">
        <v>300</v>
      </c>
      <c r="E284" s="14">
        <v>0</v>
      </c>
      <c r="F284" s="14">
        <v>0</v>
      </c>
      <c r="G284" s="15"/>
      <c r="H284" s="15"/>
      <c r="I284" s="16" t="s">
        <v>1483</v>
      </c>
      <c r="J284" s="16" t="s">
        <v>1484</v>
      </c>
      <c r="K284" s="16" t="s">
        <v>155</v>
      </c>
      <c r="L284" s="21"/>
      <c r="M284" s="17" t="s">
        <v>1485</v>
      </c>
      <c r="N284" s="18" t="str">
        <f t="shared" si="8"/>
        <v>Babilou</v>
      </c>
      <c r="O284" s="16" t="s">
        <v>441</v>
      </c>
      <c r="P284" s="13" t="str">
        <f t="shared" si="9"/>
        <v>Babilou Services</v>
      </c>
      <c r="Q284" s="19" t="s">
        <v>1486</v>
      </c>
      <c r="R284" s="13">
        <v>92400</v>
      </c>
      <c r="S284" s="13">
        <v>100</v>
      </c>
      <c r="T284" s="19" t="s">
        <v>32</v>
      </c>
      <c r="U284" s="20" t="s">
        <v>1487</v>
      </c>
    </row>
    <row r="285" spans="1:21" ht="27.6" x14ac:dyDescent="0.3">
      <c r="A285" s="1">
        <v>2251</v>
      </c>
      <c r="B285" s="12">
        <v>284</v>
      </c>
      <c r="C285" s="13">
        <v>300</v>
      </c>
      <c r="D285" s="14">
        <v>300</v>
      </c>
      <c r="E285" s="14">
        <v>300</v>
      </c>
      <c r="F285" s="14">
        <v>200</v>
      </c>
      <c r="G285" s="15"/>
      <c r="H285" s="15"/>
      <c r="I285" s="16" t="s">
        <v>1488</v>
      </c>
      <c r="J285" s="16" t="s">
        <v>1489</v>
      </c>
      <c r="K285" s="16" t="s">
        <v>409</v>
      </c>
      <c r="L285" s="16" t="s">
        <v>5</v>
      </c>
      <c r="M285" s="17" t="s">
        <v>1490</v>
      </c>
      <c r="N285" s="18" t="str">
        <f t="shared" si="8"/>
        <v>Borie Manoux</v>
      </c>
      <c r="O285" s="16" t="s">
        <v>808</v>
      </c>
      <c r="P285" s="13" t="str">
        <f t="shared" si="9"/>
        <v>Borie Manoux Vins</v>
      </c>
      <c r="Q285" s="19" t="s">
        <v>808</v>
      </c>
      <c r="R285" s="13">
        <v>33082</v>
      </c>
      <c r="S285" s="13">
        <v>75</v>
      </c>
      <c r="T285" s="15"/>
      <c r="U285" s="20" t="s">
        <v>1491</v>
      </c>
    </row>
    <row r="286" spans="1:21" ht="33" customHeight="1" x14ac:dyDescent="0.3">
      <c r="A286" s="1">
        <v>2857</v>
      </c>
      <c r="B286" s="12">
        <v>285</v>
      </c>
      <c r="C286" s="13">
        <v>149</v>
      </c>
      <c r="D286" s="14">
        <v>300</v>
      </c>
      <c r="E286" s="14">
        <v>600</v>
      </c>
      <c r="F286" s="14">
        <v>0</v>
      </c>
      <c r="G286" s="15"/>
      <c r="H286" s="15"/>
      <c r="I286" s="16" t="s">
        <v>1492</v>
      </c>
      <c r="J286" s="16" t="s">
        <v>1493</v>
      </c>
      <c r="K286" s="16" t="s">
        <v>533</v>
      </c>
      <c r="L286" s="21"/>
      <c r="M286" s="17" t="s">
        <v>758</v>
      </c>
      <c r="N286" s="18" t="str">
        <f t="shared" si="8"/>
        <v>Christian Louboutin</v>
      </c>
      <c r="O286" s="16" t="s">
        <v>20</v>
      </c>
      <c r="P286" s="13" t="str">
        <f t="shared" si="9"/>
        <v>Christian Louboutin Luxe</v>
      </c>
      <c r="Q286" s="19" t="s">
        <v>1494</v>
      </c>
      <c r="R286" s="13">
        <v>75001</v>
      </c>
      <c r="S286" s="13">
        <v>100</v>
      </c>
      <c r="T286" s="15"/>
      <c r="U286" s="20" t="s">
        <v>1495</v>
      </c>
    </row>
    <row r="287" spans="1:21" ht="55.2" x14ac:dyDescent="0.3">
      <c r="A287" s="1">
        <v>2491</v>
      </c>
      <c r="B287" s="12">
        <v>286</v>
      </c>
      <c r="C287" s="13">
        <v>300</v>
      </c>
      <c r="D287" s="14">
        <v>300</v>
      </c>
      <c r="E287" s="14">
        <v>300</v>
      </c>
      <c r="F287" s="14">
        <v>0</v>
      </c>
      <c r="G287" s="19" t="s">
        <v>32</v>
      </c>
      <c r="H287" s="19" t="s">
        <v>32</v>
      </c>
      <c r="I287" s="16" t="s">
        <v>1496</v>
      </c>
      <c r="J287" s="16" t="s">
        <v>1497</v>
      </c>
      <c r="K287" s="16" t="s">
        <v>409</v>
      </c>
      <c r="L287" s="16" t="s">
        <v>5</v>
      </c>
      <c r="M287" s="17" t="s">
        <v>1498</v>
      </c>
      <c r="N287" s="18" t="str">
        <f t="shared" si="8"/>
        <v>Chausson Materiaux</v>
      </c>
      <c r="O287" s="16" t="s">
        <v>1499</v>
      </c>
      <c r="P287" s="13" t="str">
        <f t="shared" si="9"/>
        <v>Chausson Materiaux Distribution, BTP</v>
      </c>
      <c r="Q287" s="19" t="s">
        <v>1499</v>
      </c>
      <c r="R287" s="13">
        <v>31151</v>
      </c>
      <c r="S287" s="13">
        <v>75</v>
      </c>
      <c r="T287" s="19" t="s">
        <v>32</v>
      </c>
      <c r="U287" s="20" t="s">
        <v>1500</v>
      </c>
    </row>
    <row r="288" spans="1:21" ht="27.6" x14ac:dyDescent="0.3">
      <c r="A288" s="1">
        <v>3109</v>
      </c>
      <c r="B288" s="12">
        <v>287</v>
      </c>
      <c r="C288" s="15"/>
      <c r="D288" s="14">
        <v>300</v>
      </c>
      <c r="E288" s="14">
        <v>0</v>
      </c>
      <c r="F288" s="14">
        <v>0</v>
      </c>
      <c r="G288" s="15"/>
      <c r="H288" s="15"/>
      <c r="I288" s="16" t="s">
        <v>1501</v>
      </c>
      <c r="J288" s="16" t="s">
        <v>1502</v>
      </c>
      <c r="K288" s="16" t="s">
        <v>568</v>
      </c>
      <c r="L288" s="21"/>
      <c r="M288" s="17" t="s">
        <v>1503</v>
      </c>
      <c r="N288" s="18" t="str">
        <f t="shared" si="8"/>
        <v>Cohen Holding</v>
      </c>
      <c r="O288" s="16" t="s">
        <v>55</v>
      </c>
      <c r="P288" s="13" t="str">
        <f t="shared" si="9"/>
        <v>Cohen Holding Holding</v>
      </c>
      <c r="Q288" s="19" t="s">
        <v>441</v>
      </c>
      <c r="R288" s="15"/>
      <c r="S288" s="13">
        <v>75</v>
      </c>
      <c r="T288" s="15"/>
      <c r="U288" s="20" t="s">
        <v>1504</v>
      </c>
    </row>
    <row r="289" spans="1:21" ht="41.4" x14ac:dyDescent="0.3">
      <c r="A289" s="1">
        <v>2797</v>
      </c>
      <c r="B289" s="12">
        <v>288</v>
      </c>
      <c r="C289" s="13">
        <v>278</v>
      </c>
      <c r="D289" s="14">
        <v>300</v>
      </c>
      <c r="E289" s="14">
        <v>330</v>
      </c>
      <c r="F289" s="14">
        <v>0</v>
      </c>
      <c r="G289" s="15"/>
      <c r="H289" s="15"/>
      <c r="I289" s="16" t="s">
        <v>1505</v>
      </c>
      <c r="J289" s="16" t="s">
        <v>1506</v>
      </c>
      <c r="K289" s="16" t="s">
        <v>414</v>
      </c>
      <c r="L289" s="21"/>
      <c r="M289" s="17" t="s">
        <v>1507</v>
      </c>
      <c r="N289" s="18" t="str">
        <f t="shared" si="8"/>
        <v>Renaud Cointreau</v>
      </c>
      <c r="O289" s="16" t="s">
        <v>61</v>
      </c>
      <c r="P289" s="13" t="str">
        <f t="shared" si="9"/>
        <v>Renaud Cointreau Vins, Champagne</v>
      </c>
      <c r="Q289" s="19" t="s">
        <v>61</v>
      </c>
      <c r="R289" s="13">
        <v>75008</v>
      </c>
      <c r="S289" s="13">
        <v>75</v>
      </c>
      <c r="T289" s="15"/>
      <c r="U289" s="20" t="s">
        <v>1508</v>
      </c>
    </row>
    <row r="290" spans="1:21" ht="27.6" x14ac:dyDescent="0.3">
      <c r="A290" s="1">
        <v>245</v>
      </c>
      <c r="B290" s="12">
        <v>289</v>
      </c>
      <c r="C290" s="13">
        <v>256</v>
      </c>
      <c r="D290" s="14">
        <v>300</v>
      </c>
      <c r="E290" s="14">
        <v>350</v>
      </c>
      <c r="F290" s="14">
        <v>180</v>
      </c>
      <c r="G290" s="15"/>
      <c r="H290" s="15"/>
      <c r="I290" s="16" t="s">
        <v>1509</v>
      </c>
      <c r="J290" s="16" t="s">
        <v>1510</v>
      </c>
      <c r="K290" s="16" t="s">
        <v>1511</v>
      </c>
      <c r="L290" s="16" t="s">
        <v>5</v>
      </c>
      <c r="M290" s="17" t="s">
        <v>1512</v>
      </c>
      <c r="N290" s="18" t="str">
        <f t="shared" si="8"/>
        <v>Gagneraud</v>
      </c>
      <c r="O290" s="16" t="s">
        <v>221</v>
      </c>
      <c r="P290" s="13" t="str">
        <f t="shared" si="9"/>
        <v>Gagneraud BTP</v>
      </c>
      <c r="Q290" s="19" t="s">
        <v>221</v>
      </c>
      <c r="R290" s="13">
        <v>75016</v>
      </c>
      <c r="S290" s="13">
        <v>75</v>
      </c>
      <c r="T290" s="15"/>
      <c r="U290" s="20" t="s">
        <v>1513</v>
      </c>
    </row>
    <row r="291" spans="1:21" ht="27.6" x14ac:dyDescent="0.3">
      <c r="A291" s="1">
        <v>266</v>
      </c>
      <c r="B291" s="12">
        <v>290</v>
      </c>
      <c r="C291" s="13">
        <v>329</v>
      </c>
      <c r="D291" s="14">
        <v>300</v>
      </c>
      <c r="E291" s="14">
        <v>280</v>
      </c>
      <c r="F291" s="14">
        <v>105</v>
      </c>
      <c r="G291" s="15"/>
      <c r="H291" s="15"/>
      <c r="I291" s="16" t="s">
        <v>1514</v>
      </c>
      <c r="J291" s="16" t="s">
        <v>1515</v>
      </c>
      <c r="K291" s="16" t="s">
        <v>1516</v>
      </c>
      <c r="L291" s="21"/>
      <c r="M291" s="17" t="s">
        <v>1517</v>
      </c>
      <c r="N291" s="18" t="str">
        <f t="shared" si="8"/>
        <v>Innothera</v>
      </c>
      <c r="O291" s="16" t="s">
        <v>193</v>
      </c>
      <c r="P291" s="13" t="str">
        <f t="shared" si="9"/>
        <v>Innothera Pharmacie, Santé</v>
      </c>
      <c r="Q291" s="19" t="s">
        <v>193</v>
      </c>
      <c r="R291" s="13">
        <v>94111</v>
      </c>
      <c r="S291" s="13">
        <v>100</v>
      </c>
      <c r="T291" s="15"/>
      <c r="U291" s="20" t="s">
        <v>1518</v>
      </c>
    </row>
    <row r="292" spans="1:21" ht="41.4" x14ac:dyDescent="0.3">
      <c r="A292" s="1">
        <v>277</v>
      </c>
      <c r="B292" s="12">
        <v>291</v>
      </c>
      <c r="C292" s="13">
        <v>256</v>
      </c>
      <c r="D292" s="14">
        <v>300</v>
      </c>
      <c r="E292" s="14">
        <v>350</v>
      </c>
      <c r="F292" s="14">
        <v>300</v>
      </c>
      <c r="G292" s="15"/>
      <c r="H292" s="15"/>
      <c r="I292" s="16" t="s">
        <v>1519</v>
      </c>
      <c r="J292" s="16" t="s">
        <v>1520</v>
      </c>
      <c r="K292" s="16" t="s">
        <v>145</v>
      </c>
      <c r="L292" s="16" t="s">
        <v>5</v>
      </c>
      <c r="M292" s="17" t="s">
        <v>1521</v>
      </c>
      <c r="N292" s="18" t="str">
        <f t="shared" si="8"/>
        <v>Celio</v>
      </c>
      <c r="O292" s="16" t="s">
        <v>1522</v>
      </c>
      <c r="P292" s="13" t="str">
        <f t="shared" si="9"/>
        <v>Celio Habillement, distribution</v>
      </c>
      <c r="Q292" s="19" t="s">
        <v>1523</v>
      </c>
      <c r="R292" s="13">
        <v>93406</v>
      </c>
      <c r="S292" s="13">
        <v>100</v>
      </c>
      <c r="T292" s="15"/>
      <c r="U292" s="20" t="s">
        <v>1524</v>
      </c>
    </row>
    <row r="293" spans="1:21" ht="27.6" x14ac:dyDescent="0.3">
      <c r="A293" s="1">
        <v>2773</v>
      </c>
      <c r="B293" s="12">
        <v>292</v>
      </c>
      <c r="C293" s="13">
        <v>389</v>
      </c>
      <c r="D293" s="14">
        <v>300</v>
      </c>
      <c r="E293" s="14">
        <v>220</v>
      </c>
      <c r="F293" s="14">
        <v>0</v>
      </c>
      <c r="G293" s="15"/>
      <c r="H293" s="15"/>
      <c r="I293" s="16" t="s">
        <v>1525</v>
      </c>
      <c r="J293" s="16" t="s">
        <v>1526</v>
      </c>
      <c r="K293" s="16" t="s">
        <v>1164</v>
      </c>
      <c r="L293" s="21"/>
      <c r="M293" s="17" t="s">
        <v>1527</v>
      </c>
      <c r="N293" s="18" t="str">
        <f t="shared" si="8"/>
        <v>Symphony</v>
      </c>
      <c r="O293" s="16" t="s">
        <v>72</v>
      </c>
      <c r="P293" s="13" t="str">
        <f t="shared" si="9"/>
        <v>Symphony Numérique</v>
      </c>
      <c r="Q293" s="19" t="s">
        <v>73</v>
      </c>
      <c r="R293" s="13">
        <v>94304</v>
      </c>
      <c r="S293" s="13">
        <v>100</v>
      </c>
      <c r="T293" s="15"/>
      <c r="U293" s="20" t="s">
        <v>1528</v>
      </c>
    </row>
    <row r="294" spans="1:21" ht="41.4" x14ac:dyDescent="0.3">
      <c r="A294" s="1">
        <v>1747</v>
      </c>
      <c r="B294" s="12">
        <v>293</v>
      </c>
      <c r="C294" s="13">
        <v>300</v>
      </c>
      <c r="D294" s="14">
        <v>300</v>
      </c>
      <c r="E294" s="14">
        <v>300</v>
      </c>
      <c r="F294" s="14">
        <v>250</v>
      </c>
      <c r="G294" s="15"/>
      <c r="H294" s="15"/>
      <c r="I294" s="16" t="s">
        <v>1529</v>
      </c>
      <c r="J294" s="16" t="s">
        <v>1530</v>
      </c>
      <c r="K294" s="16" t="s">
        <v>17</v>
      </c>
      <c r="L294" s="16" t="s">
        <v>5</v>
      </c>
      <c r="M294" s="17" t="s">
        <v>1531</v>
      </c>
      <c r="N294" s="18" t="str">
        <f t="shared" si="8"/>
        <v>Groupe Bernard Hayot</v>
      </c>
      <c r="O294" s="16" t="s">
        <v>187</v>
      </c>
      <c r="P294" s="13" t="str">
        <f t="shared" si="9"/>
        <v>Groupe Bernard Hayot Automobile</v>
      </c>
      <c r="Q294" s="19" t="s">
        <v>1532</v>
      </c>
      <c r="R294" s="13">
        <v>97232</v>
      </c>
      <c r="S294" s="13">
        <v>100</v>
      </c>
      <c r="T294" s="15"/>
      <c r="U294" s="20" t="s">
        <v>1533</v>
      </c>
    </row>
    <row r="295" spans="1:21" ht="27.6" x14ac:dyDescent="0.3">
      <c r="A295" s="1">
        <v>366</v>
      </c>
      <c r="B295" s="12">
        <v>294</v>
      </c>
      <c r="C295" s="15"/>
      <c r="D295" s="14">
        <v>300</v>
      </c>
      <c r="E295" s="14">
        <v>150</v>
      </c>
      <c r="F295" s="14">
        <v>130</v>
      </c>
      <c r="G295" s="15"/>
      <c r="H295" s="15"/>
      <c r="I295" s="16" t="s">
        <v>1534</v>
      </c>
      <c r="J295" s="16" t="s">
        <v>1535</v>
      </c>
      <c r="K295" s="16" t="s">
        <v>190</v>
      </c>
      <c r="L295" s="16" t="s">
        <v>5</v>
      </c>
      <c r="M295" s="17" t="s">
        <v>1536</v>
      </c>
      <c r="N295" s="18" t="str">
        <f t="shared" si="8"/>
        <v>Schmidt Groupe</v>
      </c>
      <c r="O295" s="16" t="s">
        <v>227</v>
      </c>
      <c r="P295" s="13" t="str">
        <f t="shared" si="9"/>
        <v>Schmidt Groupe Industrie</v>
      </c>
      <c r="Q295" s="19" t="s">
        <v>1537</v>
      </c>
      <c r="R295" s="13">
        <v>68660</v>
      </c>
      <c r="S295" s="13">
        <v>75</v>
      </c>
      <c r="T295" s="15"/>
      <c r="U295" s="20" t="s">
        <v>1538</v>
      </c>
    </row>
    <row r="296" spans="1:21" ht="32.4" customHeight="1" x14ac:dyDescent="0.3">
      <c r="A296" s="1">
        <v>2287</v>
      </c>
      <c r="B296" s="12">
        <v>295</v>
      </c>
      <c r="C296" s="13">
        <v>247</v>
      </c>
      <c r="D296" s="14">
        <v>300</v>
      </c>
      <c r="E296" s="14">
        <v>370</v>
      </c>
      <c r="F296" s="14">
        <v>800</v>
      </c>
      <c r="G296" s="15"/>
      <c r="H296" s="15"/>
      <c r="I296" s="16" t="s">
        <v>1539</v>
      </c>
      <c r="J296" s="16" t="s">
        <v>114</v>
      </c>
      <c r="K296" s="16" t="s">
        <v>1540</v>
      </c>
      <c r="L296" s="21"/>
      <c r="M296" s="17" t="s">
        <v>116</v>
      </c>
      <c r="N296" s="18" t="str">
        <f t="shared" si="8"/>
        <v>Louis-Dreyfus Company</v>
      </c>
      <c r="O296" s="16" t="s">
        <v>55</v>
      </c>
      <c r="P296" s="13" t="str">
        <f t="shared" si="9"/>
        <v>Louis-Dreyfus Company Holding</v>
      </c>
      <c r="Q296" s="19" t="s">
        <v>1541</v>
      </c>
      <c r="R296" s="13">
        <v>75116</v>
      </c>
      <c r="S296" s="13">
        <v>25</v>
      </c>
      <c r="T296" s="15"/>
      <c r="U296" s="20" t="s">
        <v>1542</v>
      </c>
    </row>
    <row r="297" spans="1:21" ht="41.4" x14ac:dyDescent="0.3">
      <c r="A297" s="1">
        <v>3121</v>
      </c>
      <c r="B297" s="12">
        <v>296</v>
      </c>
      <c r="C297" s="15"/>
      <c r="D297" s="14">
        <v>300</v>
      </c>
      <c r="E297" s="14">
        <v>0</v>
      </c>
      <c r="F297" s="14">
        <v>0</v>
      </c>
      <c r="G297" s="15"/>
      <c r="H297" s="15"/>
      <c r="I297" s="16" t="s">
        <v>1543</v>
      </c>
      <c r="J297" s="16" t="s">
        <v>1544</v>
      </c>
      <c r="K297" s="16" t="s">
        <v>1545</v>
      </c>
      <c r="L297" s="16" t="s">
        <v>5</v>
      </c>
      <c r="M297" s="17" t="s">
        <v>1546</v>
      </c>
      <c r="N297" s="18" t="str">
        <f t="shared" si="8"/>
        <v>Groupe Oger - Kantys</v>
      </c>
      <c r="O297" s="16" t="s">
        <v>1547</v>
      </c>
      <c r="P297" s="13" t="str">
        <f t="shared" si="9"/>
        <v>Groupe Oger - Kantys Santé, Immobilier, Services</v>
      </c>
      <c r="Q297" s="19" t="s">
        <v>1547</v>
      </c>
      <c r="R297" s="13">
        <v>85150</v>
      </c>
      <c r="S297" s="13">
        <v>100</v>
      </c>
      <c r="T297" s="15"/>
      <c r="U297" s="20" t="s">
        <v>1548</v>
      </c>
    </row>
    <row r="298" spans="1:21" ht="27.6" x14ac:dyDescent="0.3">
      <c r="A298" s="1">
        <v>1705</v>
      </c>
      <c r="B298" s="12">
        <v>297</v>
      </c>
      <c r="C298" s="13">
        <v>349</v>
      </c>
      <c r="D298" s="14">
        <v>300</v>
      </c>
      <c r="E298" s="14">
        <v>250</v>
      </c>
      <c r="F298" s="14">
        <v>110</v>
      </c>
      <c r="G298" s="15"/>
      <c r="H298" s="15"/>
      <c r="I298" s="16" t="s">
        <v>1549</v>
      </c>
      <c r="J298" s="16" t="s">
        <v>1550</v>
      </c>
      <c r="K298" s="16" t="s">
        <v>82</v>
      </c>
      <c r="L298" s="16" t="s">
        <v>5</v>
      </c>
      <c r="M298" s="17" t="s">
        <v>1551</v>
      </c>
      <c r="N298" s="18" t="str">
        <f t="shared" si="8"/>
        <v>Omerin</v>
      </c>
      <c r="O298" s="16" t="s">
        <v>227</v>
      </c>
      <c r="P298" s="13" t="str">
        <f t="shared" si="9"/>
        <v>Omerin Industrie</v>
      </c>
      <c r="Q298" s="19" t="s">
        <v>227</v>
      </c>
      <c r="R298" s="13">
        <v>63600</v>
      </c>
      <c r="S298" s="13">
        <v>75</v>
      </c>
      <c r="T298" s="15"/>
      <c r="U298" s="20" t="s">
        <v>1552</v>
      </c>
    </row>
    <row r="299" spans="1:21" ht="27.6" x14ac:dyDescent="0.3">
      <c r="A299" s="1">
        <v>3103</v>
      </c>
      <c r="B299" s="12">
        <v>298</v>
      </c>
      <c r="C299" s="15"/>
      <c r="D299" s="14">
        <v>300</v>
      </c>
      <c r="E299" s="14">
        <v>0</v>
      </c>
      <c r="F299" s="14">
        <v>0</v>
      </c>
      <c r="G299" s="15"/>
      <c r="H299" s="15"/>
      <c r="I299" s="16" t="s">
        <v>1553</v>
      </c>
      <c r="J299" s="16" t="s">
        <v>1554</v>
      </c>
      <c r="K299" s="16" t="s">
        <v>247</v>
      </c>
      <c r="L299" s="16" t="s">
        <v>5</v>
      </c>
      <c r="M299" s="17" t="s">
        <v>1555</v>
      </c>
      <c r="N299" s="18" t="str">
        <f t="shared" si="8"/>
        <v>Limoland</v>
      </c>
      <c r="O299" s="16" t="s">
        <v>55</v>
      </c>
      <c r="P299" s="13" t="str">
        <f t="shared" si="9"/>
        <v>Limoland Holding</v>
      </c>
      <c r="Q299" s="19" t="s">
        <v>55</v>
      </c>
      <c r="R299" s="15"/>
      <c r="S299" s="13">
        <v>50</v>
      </c>
      <c r="T299" s="15"/>
      <c r="U299" s="20" t="s">
        <v>1556</v>
      </c>
    </row>
    <row r="300" spans="1:21" ht="34.5" customHeight="1" x14ac:dyDescent="0.3">
      <c r="A300" s="1">
        <v>2495</v>
      </c>
      <c r="B300" s="12">
        <v>299</v>
      </c>
      <c r="C300" s="13">
        <v>256</v>
      </c>
      <c r="D300" s="14">
        <v>300</v>
      </c>
      <c r="E300" s="14">
        <v>350</v>
      </c>
      <c r="F300" s="14">
        <v>0</v>
      </c>
      <c r="G300" s="15"/>
      <c r="H300" s="15"/>
      <c r="I300" s="16" t="s">
        <v>1557</v>
      </c>
      <c r="J300" s="16" t="s">
        <v>1095</v>
      </c>
      <c r="K300" s="16" t="s">
        <v>1294</v>
      </c>
      <c r="L300" s="21"/>
      <c r="M300" s="17" t="s">
        <v>1558</v>
      </c>
      <c r="N300" s="18" t="str">
        <f t="shared" si="8"/>
        <v>Circuit Georges Raymond (Cgr)</v>
      </c>
      <c r="O300" s="16" t="s">
        <v>511</v>
      </c>
      <c r="P300" s="13" t="str">
        <f t="shared" si="9"/>
        <v>Circuit Georges Raymond (Cgr) Cinéma, Distribution</v>
      </c>
      <c r="Q300" s="19" t="s">
        <v>1559</v>
      </c>
      <c r="R300" s="13">
        <v>17185</v>
      </c>
      <c r="S300" s="13">
        <v>75</v>
      </c>
      <c r="T300" s="15"/>
      <c r="U300" s="20" t="s">
        <v>1560</v>
      </c>
    </row>
    <row r="301" spans="1:21" ht="27.6" x14ac:dyDescent="0.3">
      <c r="A301" s="1">
        <v>2176</v>
      </c>
      <c r="B301" s="12">
        <v>300</v>
      </c>
      <c r="C301" s="13">
        <v>300</v>
      </c>
      <c r="D301" s="14">
        <v>300</v>
      </c>
      <c r="E301" s="14">
        <v>300</v>
      </c>
      <c r="F301" s="14">
        <v>59</v>
      </c>
      <c r="G301" s="15"/>
      <c r="H301" s="15"/>
      <c r="I301" s="16" t="s">
        <v>1561</v>
      </c>
      <c r="J301" s="16" t="s">
        <v>1562</v>
      </c>
      <c r="K301" s="16" t="s">
        <v>150</v>
      </c>
      <c r="L301" s="16" t="s">
        <v>5</v>
      </c>
      <c r="M301" s="17" t="s">
        <v>1563</v>
      </c>
      <c r="N301" s="18" t="str">
        <f t="shared" si="8"/>
        <v>Septodont</v>
      </c>
      <c r="O301" s="16" t="s">
        <v>193</v>
      </c>
      <c r="P301" s="13" t="str">
        <f t="shared" si="9"/>
        <v>Septodont Pharmacie, Santé</v>
      </c>
      <c r="Q301" s="19" t="s">
        <v>193</v>
      </c>
      <c r="R301" s="13">
        <v>94100</v>
      </c>
      <c r="S301" s="13">
        <v>75</v>
      </c>
      <c r="T301" s="15"/>
      <c r="U301" s="20" t="s">
        <v>1564</v>
      </c>
    </row>
    <row r="302" spans="1:21" ht="27.6" x14ac:dyDescent="0.3">
      <c r="A302" s="1">
        <v>156</v>
      </c>
      <c r="B302" s="12">
        <v>301</v>
      </c>
      <c r="C302" s="13">
        <v>247</v>
      </c>
      <c r="D302" s="14">
        <v>300</v>
      </c>
      <c r="E302" s="14">
        <v>370</v>
      </c>
      <c r="F302" s="14">
        <v>300</v>
      </c>
      <c r="G302" s="15"/>
      <c r="H302" s="15"/>
      <c r="I302" s="16" t="s">
        <v>1565</v>
      </c>
      <c r="J302" s="16" t="s">
        <v>1566</v>
      </c>
      <c r="K302" s="21"/>
      <c r="L302" s="16" t="s">
        <v>5</v>
      </c>
      <c r="M302" s="17" t="s">
        <v>1567</v>
      </c>
      <c r="N302" s="18" t="str">
        <f t="shared" si="8"/>
        <v>Vygon</v>
      </c>
      <c r="O302" s="16" t="s">
        <v>193</v>
      </c>
      <c r="P302" s="13" t="str">
        <f t="shared" si="9"/>
        <v>Vygon Pharmacie, Santé</v>
      </c>
      <c r="Q302" s="19" t="s">
        <v>193</v>
      </c>
      <c r="R302" s="13">
        <v>95440</v>
      </c>
      <c r="S302" s="13">
        <v>50</v>
      </c>
      <c r="T302" s="15"/>
      <c r="U302" s="20" t="s">
        <v>2631</v>
      </c>
    </row>
    <row r="303" spans="1:21" ht="35.4" customHeight="1" x14ac:dyDescent="0.3">
      <c r="A303" s="1">
        <v>1783</v>
      </c>
      <c r="B303" s="12">
        <v>302</v>
      </c>
      <c r="C303" s="13">
        <v>467</v>
      </c>
      <c r="D303" s="14">
        <v>300</v>
      </c>
      <c r="E303" s="14">
        <v>170</v>
      </c>
      <c r="F303" s="14">
        <v>120</v>
      </c>
      <c r="G303" s="15"/>
      <c r="H303" s="15"/>
      <c r="I303" s="16" t="s">
        <v>1568</v>
      </c>
      <c r="J303" s="16" t="s">
        <v>1569</v>
      </c>
      <c r="K303" s="16" t="s">
        <v>65</v>
      </c>
      <c r="L303" s="21"/>
      <c r="M303" s="17" t="s">
        <v>1570</v>
      </c>
      <c r="N303" s="18" t="str">
        <f t="shared" si="8"/>
        <v>Colisee Patrimoine Group</v>
      </c>
      <c r="O303" s="16" t="s">
        <v>692</v>
      </c>
      <c r="P303" s="13" t="str">
        <f t="shared" si="9"/>
        <v>Colisee Patrimoine Group Maisons de retraite, Santé</v>
      </c>
      <c r="Q303" s="19" t="s">
        <v>692</v>
      </c>
      <c r="R303" s="13">
        <v>33300</v>
      </c>
      <c r="S303" s="13">
        <v>75</v>
      </c>
      <c r="T303" s="15"/>
      <c r="U303" s="20" t="s">
        <v>1571</v>
      </c>
    </row>
    <row r="304" spans="1:21" ht="41.4" x14ac:dyDescent="0.3">
      <c r="A304" s="1">
        <v>3140</v>
      </c>
      <c r="B304" s="12">
        <v>303</v>
      </c>
      <c r="C304" s="15"/>
      <c r="D304" s="14">
        <v>300</v>
      </c>
      <c r="E304" s="14">
        <v>0</v>
      </c>
      <c r="F304" s="14">
        <v>0</v>
      </c>
      <c r="G304" s="15"/>
      <c r="H304" s="15"/>
      <c r="I304" s="16" t="s">
        <v>1572</v>
      </c>
      <c r="J304" s="16" t="s">
        <v>1573</v>
      </c>
      <c r="K304" s="16" t="s">
        <v>1574</v>
      </c>
      <c r="L304" s="16" t="s">
        <v>1575</v>
      </c>
      <c r="M304" s="17" t="s">
        <v>1576</v>
      </c>
      <c r="N304" s="18" t="str">
        <f t="shared" si="8"/>
        <v>Euro Techno Com</v>
      </c>
      <c r="O304" s="16" t="s">
        <v>49</v>
      </c>
      <c r="P304" s="13" t="str">
        <f t="shared" si="9"/>
        <v>Euro Techno Com Distribution</v>
      </c>
      <c r="Q304" s="19" t="s">
        <v>49</v>
      </c>
      <c r="R304" s="13">
        <v>95600</v>
      </c>
      <c r="S304" s="13">
        <v>100</v>
      </c>
      <c r="T304" s="15"/>
      <c r="U304" s="20" t="s">
        <v>1577</v>
      </c>
    </row>
    <row r="305" spans="1:21" ht="27.6" x14ac:dyDescent="0.3">
      <c r="A305" s="1">
        <v>3106</v>
      </c>
      <c r="B305" s="12">
        <v>304</v>
      </c>
      <c r="C305" s="15"/>
      <c r="D305" s="14">
        <v>300</v>
      </c>
      <c r="E305" s="14">
        <v>0</v>
      </c>
      <c r="F305" s="14">
        <v>0</v>
      </c>
      <c r="G305" s="15"/>
      <c r="H305" s="15"/>
      <c r="I305" s="16" t="s">
        <v>1578</v>
      </c>
      <c r="J305" s="16" t="s">
        <v>1579</v>
      </c>
      <c r="K305" s="16" t="s">
        <v>1580</v>
      </c>
      <c r="L305" s="16" t="s">
        <v>5</v>
      </c>
      <c r="M305" s="17" t="s">
        <v>1581</v>
      </c>
      <c r="N305" s="18" t="str">
        <f t="shared" si="8"/>
        <v>Groupe Zorbibe</v>
      </c>
      <c r="O305" s="16" t="s">
        <v>55</v>
      </c>
      <c r="P305" s="13" t="str">
        <f t="shared" si="9"/>
        <v>Groupe Zorbibe Holding</v>
      </c>
      <c r="Q305" s="19" t="s">
        <v>400</v>
      </c>
      <c r="R305" s="15"/>
      <c r="S305" s="13">
        <v>50</v>
      </c>
      <c r="T305" s="15"/>
      <c r="U305" s="20" t="s">
        <v>1582</v>
      </c>
    </row>
    <row r="306" spans="1:21" ht="27.6" x14ac:dyDescent="0.3">
      <c r="A306" s="1">
        <v>2470</v>
      </c>
      <c r="B306" s="12">
        <v>305</v>
      </c>
      <c r="C306" s="13">
        <v>326</v>
      </c>
      <c r="D306" s="14">
        <v>295</v>
      </c>
      <c r="E306" s="14">
        <v>295</v>
      </c>
      <c r="F306" s="14">
        <v>350</v>
      </c>
      <c r="G306" s="15"/>
      <c r="H306" s="15"/>
      <c r="I306" s="16" t="s">
        <v>1583</v>
      </c>
      <c r="J306" s="16" t="s">
        <v>1584</v>
      </c>
      <c r="K306" s="16" t="s">
        <v>1585</v>
      </c>
      <c r="L306" s="16" t="s">
        <v>1586</v>
      </c>
      <c r="M306" s="17" t="s">
        <v>1187</v>
      </c>
      <c r="N306" s="18" t="str">
        <f t="shared" si="8"/>
        <v>Romanee Conti</v>
      </c>
      <c r="O306" s="16" t="s">
        <v>808</v>
      </c>
      <c r="P306" s="13" t="str">
        <f t="shared" si="9"/>
        <v>Romanee Conti Vins</v>
      </c>
      <c r="Q306" s="19" t="s">
        <v>808</v>
      </c>
      <c r="R306" s="13">
        <v>21700</v>
      </c>
      <c r="S306" s="13">
        <v>75</v>
      </c>
      <c r="T306" s="15"/>
      <c r="U306" s="20" t="s">
        <v>1587</v>
      </c>
    </row>
    <row r="307" spans="1:21" ht="41.4" x14ac:dyDescent="0.3">
      <c r="A307" s="1">
        <v>1291</v>
      </c>
      <c r="B307" s="12">
        <v>306</v>
      </c>
      <c r="C307" s="13">
        <v>179</v>
      </c>
      <c r="D307" s="14">
        <v>290.37251457000002</v>
      </c>
      <c r="E307" s="14">
        <v>530.44202804500003</v>
      </c>
      <c r="F307" s="14">
        <v>140.00507418533999</v>
      </c>
      <c r="G307" s="15"/>
      <c r="H307" s="15"/>
      <c r="I307" s="16" t="s">
        <v>1588</v>
      </c>
      <c r="J307" s="16" t="s">
        <v>1589</v>
      </c>
      <c r="K307" s="16" t="s">
        <v>886</v>
      </c>
      <c r="L307" s="16" t="s">
        <v>5</v>
      </c>
      <c r="M307" s="17" t="s">
        <v>1590</v>
      </c>
      <c r="N307" s="18" t="str">
        <f t="shared" si="8"/>
        <v>Akka Technologies</v>
      </c>
      <c r="O307" s="16" t="s">
        <v>72</v>
      </c>
      <c r="P307" s="13" t="str">
        <f t="shared" si="9"/>
        <v>Akka Technologies Numérique</v>
      </c>
      <c r="Q307" s="19" t="s">
        <v>1591</v>
      </c>
      <c r="R307" s="13">
        <v>-105</v>
      </c>
      <c r="S307" s="13">
        <v>100</v>
      </c>
      <c r="T307" s="15"/>
      <c r="U307" s="20" t="s">
        <v>1592</v>
      </c>
    </row>
    <row r="308" spans="1:21" ht="27.6" x14ac:dyDescent="0.3">
      <c r="A308" s="1">
        <v>2909</v>
      </c>
      <c r="B308" s="12">
        <v>307</v>
      </c>
      <c r="C308" s="15"/>
      <c r="D308" s="14">
        <v>290</v>
      </c>
      <c r="E308" s="14">
        <v>130</v>
      </c>
      <c r="F308" s="14">
        <v>0</v>
      </c>
      <c r="G308" s="15"/>
      <c r="H308" s="15"/>
      <c r="I308" s="16" t="s">
        <v>1593</v>
      </c>
      <c r="J308" s="16" t="s">
        <v>1594</v>
      </c>
      <c r="K308" s="16" t="s">
        <v>150</v>
      </c>
      <c r="L308" s="16" t="s">
        <v>28</v>
      </c>
      <c r="M308" s="17" t="s">
        <v>1595</v>
      </c>
      <c r="N308" s="18" t="str">
        <f t="shared" si="8"/>
        <v>Airvance</v>
      </c>
      <c r="O308" s="16" t="s">
        <v>227</v>
      </c>
      <c r="P308" s="13" t="str">
        <f t="shared" si="9"/>
        <v>Airvance Industrie</v>
      </c>
      <c r="Q308" s="19" t="s">
        <v>227</v>
      </c>
      <c r="R308" s="13">
        <v>1700</v>
      </c>
      <c r="S308" s="13">
        <v>75</v>
      </c>
      <c r="T308" s="15"/>
      <c r="U308" s="20" t="s">
        <v>1596</v>
      </c>
    </row>
    <row r="309" spans="1:21" ht="41.4" x14ac:dyDescent="0.3">
      <c r="A309" s="1">
        <v>1507</v>
      </c>
      <c r="B309" s="12">
        <v>308</v>
      </c>
      <c r="C309" s="13">
        <v>298</v>
      </c>
      <c r="D309" s="14">
        <v>290</v>
      </c>
      <c r="E309" s="14">
        <v>310</v>
      </c>
      <c r="F309" s="14">
        <v>0</v>
      </c>
      <c r="G309" s="15"/>
      <c r="H309" s="15"/>
      <c r="I309" s="16" t="s">
        <v>1597</v>
      </c>
      <c r="J309" s="16" t="s">
        <v>1598</v>
      </c>
      <c r="K309" s="16" t="s">
        <v>473</v>
      </c>
      <c r="L309" s="16" t="s">
        <v>5</v>
      </c>
      <c r="M309" s="17" t="s">
        <v>1599</v>
      </c>
      <c r="N309" s="18" t="str">
        <f t="shared" si="8"/>
        <v>Groupe Grimaud</v>
      </c>
      <c r="O309" s="16" t="s">
        <v>1600</v>
      </c>
      <c r="P309" s="13" t="str">
        <f t="shared" si="9"/>
        <v>Groupe Grimaud Elevage, agroalimentaire</v>
      </c>
      <c r="Q309" s="19" t="s">
        <v>1600</v>
      </c>
      <c r="R309" s="13">
        <v>49450</v>
      </c>
      <c r="S309" s="13">
        <v>75</v>
      </c>
      <c r="T309" s="15"/>
      <c r="U309" s="20" t="s">
        <v>1601</v>
      </c>
    </row>
    <row r="310" spans="1:21" ht="27.6" x14ac:dyDescent="0.3">
      <c r="A310" s="1">
        <v>2091</v>
      </c>
      <c r="B310" s="12">
        <v>309</v>
      </c>
      <c r="C310" s="13">
        <v>291</v>
      </c>
      <c r="D310" s="14">
        <v>290</v>
      </c>
      <c r="E310" s="14">
        <v>320</v>
      </c>
      <c r="F310" s="14">
        <v>0</v>
      </c>
      <c r="G310" s="15"/>
      <c r="H310" s="15"/>
      <c r="I310" s="16" t="s">
        <v>1602</v>
      </c>
      <c r="J310" s="16" t="s">
        <v>1603</v>
      </c>
      <c r="K310" s="16" t="s">
        <v>1604</v>
      </c>
      <c r="L310" s="16" t="s">
        <v>5</v>
      </c>
      <c r="M310" s="17" t="s">
        <v>1605</v>
      </c>
      <c r="N310" s="18" t="str">
        <f t="shared" si="8"/>
        <v>Henriot</v>
      </c>
      <c r="O310" s="16" t="s">
        <v>61</v>
      </c>
      <c r="P310" s="13" t="str">
        <f t="shared" si="9"/>
        <v>Henriot Vins, Champagne</v>
      </c>
      <c r="Q310" s="19" t="s">
        <v>61</v>
      </c>
      <c r="R310" s="13">
        <v>51100</v>
      </c>
      <c r="S310" s="13">
        <v>75</v>
      </c>
      <c r="T310" s="15"/>
      <c r="U310" s="20" t="s">
        <v>1606</v>
      </c>
    </row>
    <row r="311" spans="1:21" ht="27.6" x14ac:dyDescent="0.3">
      <c r="A311" s="1">
        <v>3159</v>
      </c>
      <c r="B311" s="12">
        <v>310</v>
      </c>
      <c r="C311" s="15"/>
      <c r="D311" s="14">
        <v>290</v>
      </c>
      <c r="E311" s="14">
        <v>0</v>
      </c>
      <c r="F311" s="14">
        <v>0</v>
      </c>
      <c r="G311" s="15"/>
      <c r="H311" s="19" t="s">
        <v>32</v>
      </c>
      <c r="I311" s="16" t="s">
        <v>1607</v>
      </c>
      <c r="J311" s="16" t="s">
        <v>1608</v>
      </c>
      <c r="K311" s="16" t="s">
        <v>784</v>
      </c>
      <c r="L311" s="16" t="s">
        <v>5</v>
      </c>
      <c r="M311" s="17" t="s">
        <v>1609</v>
      </c>
      <c r="N311" s="18" t="str">
        <f t="shared" si="8"/>
        <v>Mauffrey</v>
      </c>
      <c r="O311" s="16" t="s">
        <v>157</v>
      </c>
      <c r="P311" s="13" t="str">
        <f t="shared" si="9"/>
        <v>Mauffrey Transports</v>
      </c>
      <c r="Q311" s="19" t="s">
        <v>157</v>
      </c>
      <c r="R311" s="13">
        <v>88200</v>
      </c>
      <c r="S311" s="13">
        <v>50</v>
      </c>
      <c r="T311" s="19" t="s">
        <v>32</v>
      </c>
      <c r="U311" s="20" t="s">
        <v>1610</v>
      </c>
    </row>
    <row r="312" spans="1:21" ht="41.4" x14ac:dyDescent="0.3">
      <c r="A312" s="1">
        <v>153</v>
      </c>
      <c r="B312" s="12">
        <v>311</v>
      </c>
      <c r="C312" s="13">
        <v>326</v>
      </c>
      <c r="D312" s="14">
        <v>285.29171352319997</v>
      </c>
      <c r="E312" s="14">
        <v>295.41315750400003</v>
      </c>
      <c r="F312" s="14">
        <v>78.595296627455994</v>
      </c>
      <c r="G312" s="15"/>
      <c r="H312" s="15"/>
      <c r="I312" s="16" t="s">
        <v>1611</v>
      </c>
      <c r="J312" s="16" t="s">
        <v>1612</v>
      </c>
      <c r="K312" s="16" t="s">
        <v>672</v>
      </c>
      <c r="L312" s="16" t="s">
        <v>5</v>
      </c>
      <c r="M312" s="17" t="s">
        <v>1613</v>
      </c>
      <c r="N312" s="18" t="str">
        <f t="shared" si="8"/>
        <v>Akwel (Ex Mgi Coutier)</v>
      </c>
      <c r="O312" s="16" t="s">
        <v>187</v>
      </c>
      <c r="P312" s="13" t="str">
        <f t="shared" si="9"/>
        <v>Akwel (Ex Mgi Coutier) Automobile</v>
      </c>
      <c r="Q312" s="19" t="s">
        <v>405</v>
      </c>
      <c r="R312" s="13">
        <v>1410</v>
      </c>
      <c r="S312" s="13">
        <v>75</v>
      </c>
      <c r="T312" s="15"/>
      <c r="U312" s="20" t="s">
        <v>1614</v>
      </c>
    </row>
    <row r="313" spans="1:21" ht="27.6" x14ac:dyDescent="0.3">
      <c r="A313" s="1">
        <v>287</v>
      </c>
      <c r="B313" s="12">
        <v>312</v>
      </c>
      <c r="C313" s="13">
        <v>247</v>
      </c>
      <c r="D313" s="14">
        <v>285.08790384928</v>
      </c>
      <c r="E313" s="14">
        <v>369.67851227263998</v>
      </c>
      <c r="F313" s="14">
        <v>290.42893201741998</v>
      </c>
      <c r="G313" s="15"/>
      <c r="H313" s="15"/>
      <c r="I313" s="16" t="s">
        <v>1615</v>
      </c>
      <c r="J313" s="16" t="s">
        <v>1616</v>
      </c>
      <c r="K313" s="16" t="s">
        <v>414</v>
      </c>
      <c r="L313" s="16" t="s">
        <v>5</v>
      </c>
      <c r="M313" s="17" t="s">
        <v>1617</v>
      </c>
      <c r="N313" s="18" t="str">
        <f t="shared" si="8"/>
        <v>Manutan</v>
      </c>
      <c r="O313" s="16" t="s">
        <v>49</v>
      </c>
      <c r="P313" s="13" t="str">
        <f t="shared" si="9"/>
        <v>Manutan Distribution</v>
      </c>
      <c r="Q313" s="19" t="s">
        <v>49</v>
      </c>
      <c r="R313" s="13">
        <v>95506</v>
      </c>
      <c r="S313" s="13">
        <v>75</v>
      </c>
      <c r="T313" s="15"/>
      <c r="U313" s="20" t="s">
        <v>1618</v>
      </c>
    </row>
    <row r="314" spans="1:21" ht="27.6" x14ac:dyDescent="0.3">
      <c r="A314" s="1">
        <v>3015</v>
      </c>
      <c r="B314" s="12">
        <v>313</v>
      </c>
      <c r="C314" s="13">
        <v>443</v>
      </c>
      <c r="D314" s="14">
        <v>284.66973549850002</v>
      </c>
      <c r="E314" s="14">
        <v>180.00461201975</v>
      </c>
      <c r="F314" s="14">
        <v>0</v>
      </c>
      <c r="G314" s="15"/>
      <c r="H314" s="15"/>
      <c r="I314" s="16" t="s">
        <v>1619</v>
      </c>
      <c r="J314" s="16" t="s">
        <v>1620</v>
      </c>
      <c r="K314" s="16" t="s">
        <v>1621</v>
      </c>
      <c r="L314" s="21"/>
      <c r="M314" s="17" t="s">
        <v>1622</v>
      </c>
      <c r="N314" s="18" t="str">
        <f t="shared" si="8"/>
        <v>Altice Usa</v>
      </c>
      <c r="O314" s="16" t="s">
        <v>1623</v>
      </c>
      <c r="P314" s="13" t="str">
        <f t="shared" si="9"/>
        <v>Altice Usa Télécoms, Médias</v>
      </c>
      <c r="Q314" s="19" t="s">
        <v>1623</v>
      </c>
      <c r="R314" s="13">
        <v>1097</v>
      </c>
      <c r="S314" s="13">
        <v>75</v>
      </c>
      <c r="T314" s="15"/>
      <c r="U314" s="20" t="s">
        <v>1624</v>
      </c>
    </row>
    <row r="315" spans="1:21" ht="27.6" x14ac:dyDescent="0.3">
      <c r="A315" s="1">
        <v>444</v>
      </c>
      <c r="B315" s="12">
        <v>314</v>
      </c>
      <c r="C315" s="15"/>
      <c r="D315" s="14">
        <v>280.05746695224002</v>
      </c>
      <c r="E315" s="14">
        <v>150.29334815134101</v>
      </c>
      <c r="F315" s="14">
        <v>883.46352356257603</v>
      </c>
      <c r="G315" s="15"/>
      <c r="H315" s="15"/>
      <c r="I315" s="16" t="s">
        <v>1625</v>
      </c>
      <c r="J315" s="16" t="s">
        <v>1626</v>
      </c>
      <c r="K315" s="16" t="s">
        <v>1627</v>
      </c>
      <c r="L315" s="21"/>
      <c r="M315" s="17" t="s">
        <v>1628</v>
      </c>
      <c r="N315" s="18" t="str">
        <f t="shared" si="8"/>
        <v>Rallye</v>
      </c>
      <c r="O315" s="16" t="s">
        <v>49</v>
      </c>
      <c r="P315" s="13" t="str">
        <f t="shared" si="9"/>
        <v>Rallye Distribution</v>
      </c>
      <c r="Q315" s="19" t="s">
        <v>1629</v>
      </c>
      <c r="R315" s="13">
        <v>75008</v>
      </c>
      <c r="S315" s="13">
        <v>100</v>
      </c>
      <c r="T315" s="19" t="s">
        <v>32</v>
      </c>
      <c r="U315" s="20" t="s">
        <v>1630</v>
      </c>
    </row>
    <row r="316" spans="1:21" ht="27.6" x14ac:dyDescent="0.3">
      <c r="A316" s="1">
        <v>2911</v>
      </c>
      <c r="B316" s="12">
        <v>315</v>
      </c>
      <c r="C316" s="13">
        <v>485</v>
      </c>
      <c r="D316" s="14">
        <v>280</v>
      </c>
      <c r="E316" s="14">
        <v>160</v>
      </c>
      <c r="F316" s="14">
        <v>0</v>
      </c>
      <c r="G316" s="15"/>
      <c r="H316" s="15"/>
      <c r="I316" s="16" t="s">
        <v>1631</v>
      </c>
      <c r="J316" s="16" t="s">
        <v>1632</v>
      </c>
      <c r="K316" s="16" t="s">
        <v>59</v>
      </c>
      <c r="L316" s="16" t="s">
        <v>5</v>
      </c>
      <c r="M316" s="17" t="s">
        <v>1633</v>
      </c>
      <c r="N316" s="18" t="str">
        <f t="shared" si="8"/>
        <v>Firalp</v>
      </c>
      <c r="O316" s="16" t="s">
        <v>221</v>
      </c>
      <c r="P316" s="13" t="str">
        <f t="shared" si="9"/>
        <v>Firalp BTP</v>
      </c>
      <c r="Q316" s="19" t="s">
        <v>221</v>
      </c>
      <c r="R316" s="13">
        <v>69480</v>
      </c>
      <c r="S316" s="13">
        <v>100</v>
      </c>
      <c r="T316" s="15"/>
      <c r="U316" s="20" t="s">
        <v>1634</v>
      </c>
    </row>
    <row r="317" spans="1:21" ht="27.6" x14ac:dyDescent="0.3">
      <c r="A317" s="1">
        <v>1784</v>
      </c>
      <c r="B317" s="12">
        <v>316</v>
      </c>
      <c r="C317" s="13">
        <v>368</v>
      </c>
      <c r="D317" s="14">
        <v>280</v>
      </c>
      <c r="E317" s="14">
        <v>240</v>
      </c>
      <c r="F317" s="14">
        <v>160</v>
      </c>
      <c r="G317" s="15"/>
      <c r="H317" s="15"/>
      <c r="I317" s="16" t="s">
        <v>1635</v>
      </c>
      <c r="J317" s="16" t="s">
        <v>1636</v>
      </c>
      <c r="K317" s="16" t="s">
        <v>971</v>
      </c>
      <c r="L317" s="16" t="s">
        <v>28</v>
      </c>
      <c r="M317" s="17" t="s">
        <v>1637</v>
      </c>
      <c r="N317" s="18" t="str">
        <f t="shared" si="8"/>
        <v>Emera</v>
      </c>
      <c r="O317" s="16" t="s">
        <v>691</v>
      </c>
      <c r="P317" s="13" t="str">
        <f t="shared" si="9"/>
        <v>Emera Maisons de retraite</v>
      </c>
      <c r="Q317" s="19" t="s">
        <v>1638</v>
      </c>
      <c r="R317" s="13">
        <v>6250</v>
      </c>
      <c r="S317" s="13">
        <v>100</v>
      </c>
      <c r="T317" s="15"/>
      <c r="U317" s="20" t="s">
        <v>1639</v>
      </c>
    </row>
    <row r="318" spans="1:21" ht="27.6" x14ac:dyDescent="0.3">
      <c r="A318" s="1">
        <v>1713</v>
      </c>
      <c r="B318" s="12">
        <v>317</v>
      </c>
      <c r="C318" s="13">
        <v>240</v>
      </c>
      <c r="D318" s="14">
        <v>280</v>
      </c>
      <c r="E318" s="14">
        <v>380</v>
      </c>
      <c r="F318" s="14">
        <v>250</v>
      </c>
      <c r="G318" s="15"/>
      <c r="H318" s="15"/>
      <c r="I318" s="16" t="s">
        <v>1640</v>
      </c>
      <c r="J318" s="16" t="s">
        <v>1641</v>
      </c>
      <c r="K318" s="16" t="s">
        <v>1545</v>
      </c>
      <c r="L318" s="21"/>
      <c r="M318" s="17" t="s">
        <v>1642</v>
      </c>
      <c r="N318" s="18" t="str">
        <f t="shared" si="8"/>
        <v>Saint Honore</v>
      </c>
      <c r="O318" s="16" t="s">
        <v>1241</v>
      </c>
      <c r="P318" s="13" t="str">
        <f t="shared" si="9"/>
        <v>Saint Honore Hôtellerie, Immobilier</v>
      </c>
      <c r="Q318" s="19" t="s">
        <v>1241</v>
      </c>
      <c r="R318" s="13">
        <v>75001</v>
      </c>
      <c r="S318" s="13">
        <v>100</v>
      </c>
      <c r="T318" s="15"/>
      <c r="U318" s="20" t="s">
        <v>1643</v>
      </c>
    </row>
    <row r="319" spans="1:21" ht="27.6" x14ac:dyDescent="0.3">
      <c r="A319" s="1">
        <v>2398</v>
      </c>
      <c r="B319" s="12">
        <v>318</v>
      </c>
      <c r="C319" s="13">
        <v>256</v>
      </c>
      <c r="D319" s="14">
        <v>280</v>
      </c>
      <c r="E319" s="14">
        <v>350</v>
      </c>
      <c r="F319" s="14">
        <v>0</v>
      </c>
      <c r="G319" s="19" t="s">
        <v>32</v>
      </c>
      <c r="H319" s="19" t="s">
        <v>32</v>
      </c>
      <c r="I319" s="16" t="s">
        <v>1644</v>
      </c>
      <c r="J319" s="16" t="s">
        <v>1645</v>
      </c>
      <c r="K319" s="16" t="s">
        <v>1646</v>
      </c>
      <c r="L319" s="16" t="s">
        <v>5</v>
      </c>
      <c r="M319" s="17" t="s">
        <v>1647</v>
      </c>
      <c r="N319" s="18" t="str">
        <f t="shared" si="8"/>
        <v>Deret</v>
      </c>
      <c r="O319" s="16" t="s">
        <v>157</v>
      </c>
      <c r="P319" s="13" t="str">
        <f t="shared" si="9"/>
        <v>Deret Transports</v>
      </c>
      <c r="Q319" s="19" t="s">
        <v>1231</v>
      </c>
      <c r="R319" s="13">
        <v>45770</v>
      </c>
      <c r="S319" s="13">
        <v>50</v>
      </c>
      <c r="T319" s="19" t="s">
        <v>32</v>
      </c>
      <c r="U319" s="20" t="s">
        <v>1648</v>
      </c>
    </row>
    <row r="320" spans="1:21" ht="41.4" x14ac:dyDescent="0.3">
      <c r="A320" s="1">
        <v>180</v>
      </c>
      <c r="B320" s="12">
        <v>319</v>
      </c>
      <c r="C320" s="13">
        <v>300</v>
      </c>
      <c r="D320" s="14">
        <v>280</v>
      </c>
      <c r="E320" s="14">
        <v>300</v>
      </c>
      <c r="F320" s="14">
        <v>230</v>
      </c>
      <c r="G320" s="15"/>
      <c r="H320" s="15"/>
      <c r="I320" s="16" t="s">
        <v>1649</v>
      </c>
      <c r="J320" s="16" t="s">
        <v>1650</v>
      </c>
      <c r="K320" s="16" t="s">
        <v>40</v>
      </c>
      <c r="L320" s="16" t="s">
        <v>5</v>
      </c>
      <c r="M320" s="17" t="s">
        <v>1651</v>
      </c>
      <c r="N320" s="18" t="str">
        <f t="shared" si="8"/>
        <v>Florimond Desprez</v>
      </c>
      <c r="O320" s="16" t="s">
        <v>174</v>
      </c>
      <c r="P320" s="13" t="str">
        <f t="shared" si="9"/>
        <v>Florimond Desprez Agroalimentaire</v>
      </c>
      <c r="Q320" s="19" t="s">
        <v>1652</v>
      </c>
      <c r="R320" s="13">
        <v>59242</v>
      </c>
      <c r="S320" s="13">
        <v>75</v>
      </c>
      <c r="T320" s="15"/>
      <c r="U320" s="20" t="s">
        <v>1653</v>
      </c>
    </row>
    <row r="321" spans="1:21" ht="27.6" x14ac:dyDescent="0.3">
      <c r="A321" s="1">
        <v>2906</v>
      </c>
      <c r="B321" s="12">
        <v>320</v>
      </c>
      <c r="C321" s="13">
        <v>278</v>
      </c>
      <c r="D321" s="14">
        <v>280</v>
      </c>
      <c r="E321" s="14">
        <v>330</v>
      </c>
      <c r="F321" s="14">
        <v>0</v>
      </c>
      <c r="G321" s="15"/>
      <c r="H321" s="15"/>
      <c r="I321" s="16" t="s">
        <v>1654</v>
      </c>
      <c r="J321" s="16" t="s">
        <v>1655</v>
      </c>
      <c r="K321" s="16" t="s">
        <v>1656</v>
      </c>
      <c r="L321" s="16" t="s">
        <v>5</v>
      </c>
      <c r="M321" s="17" t="s">
        <v>1657</v>
      </c>
      <c r="N321" s="18" t="str">
        <f t="shared" si="8"/>
        <v>Chaussea</v>
      </c>
      <c r="O321" s="16" t="s">
        <v>1658</v>
      </c>
      <c r="P321" s="13" t="str">
        <f t="shared" si="9"/>
        <v>Chaussea Habillement</v>
      </c>
      <c r="Q321" s="19" t="s">
        <v>1659</v>
      </c>
      <c r="R321" s="13">
        <v>54910</v>
      </c>
      <c r="S321" s="13">
        <v>100</v>
      </c>
      <c r="T321" s="15"/>
      <c r="U321" s="20" t="s">
        <v>1660</v>
      </c>
    </row>
    <row r="322" spans="1:21" ht="27.6" x14ac:dyDescent="0.3">
      <c r="A322" s="1">
        <v>2128</v>
      </c>
      <c r="B322" s="12">
        <v>321</v>
      </c>
      <c r="C322" s="13">
        <v>256</v>
      </c>
      <c r="D322" s="14">
        <v>280</v>
      </c>
      <c r="E322" s="14">
        <v>350</v>
      </c>
      <c r="F322" s="14">
        <v>85</v>
      </c>
      <c r="G322" s="15"/>
      <c r="H322" s="15"/>
      <c r="I322" s="16" t="s">
        <v>1661</v>
      </c>
      <c r="J322" s="16" t="s">
        <v>1662</v>
      </c>
      <c r="K322" s="16" t="s">
        <v>1663</v>
      </c>
      <c r="L322" s="16" t="s">
        <v>5</v>
      </c>
      <c r="M322" s="17" t="s">
        <v>1664</v>
      </c>
      <c r="N322" s="18" t="str">
        <f t="shared" si="8"/>
        <v>Nuxe</v>
      </c>
      <c r="O322" s="16" t="s">
        <v>31</v>
      </c>
      <c r="P322" s="13" t="str">
        <f t="shared" si="9"/>
        <v>Nuxe Cosmétiques</v>
      </c>
      <c r="Q322" s="19" t="s">
        <v>31</v>
      </c>
      <c r="R322" s="13">
        <v>92100</v>
      </c>
      <c r="S322" s="13">
        <v>100</v>
      </c>
      <c r="T322" s="15"/>
      <c r="U322" s="20" t="s">
        <v>1665</v>
      </c>
    </row>
    <row r="323" spans="1:21" ht="27.6" x14ac:dyDescent="0.3">
      <c r="A323" s="1">
        <v>2426</v>
      </c>
      <c r="B323" s="12">
        <v>322</v>
      </c>
      <c r="C323" s="13">
        <v>329</v>
      </c>
      <c r="D323" s="14">
        <v>280</v>
      </c>
      <c r="E323" s="14">
        <v>280</v>
      </c>
      <c r="F323" s="14">
        <v>0</v>
      </c>
      <c r="G323" s="15"/>
      <c r="H323" s="15"/>
      <c r="I323" s="16" t="s">
        <v>1666</v>
      </c>
      <c r="J323" s="16" t="s">
        <v>1667</v>
      </c>
      <c r="K323" s="21"/>
      <c r="L323" s="16" t="s">
        <v>5</v>
      </c>
      <c r="M323" s="17" t="s">
        <v>1668</v>
      </c>
      <c r="N323" s="18" t="str">
        <f t="shared" ref="N323:N386" si="10">PROPER(M323)</f>
        <v>Chateau Figeac</v>
      </c>
      <c r="O323" s="16" t="s">
        <v>808</v>
      </c>
      <c r="P323" s="13" t="str">
        <f t="shared" ref="P323:P386" si="11">CONCATENATE(N323," ",(O323))</f>
        <v>Chateau Figeac Vins</v>
      </c>
      <c r="Q323" s="19" t="s">
        <v>808</v>
      </c>
      <c r="R323" s="13">
        <v>33330</v>
      </c>
      <c r="S323" s="13">
        <v>75</v>
      </c>
      <c r="T323" s="15"/>
      <c r="U323" s="20" t="s">
        <v>1669</v>
      </c>
    </row>
    <row r="324" spans="1:21" ht="27.6" x14ac:dyDescent="0.3">
      <c r="A324" s="1">
        <v>2048</v>
      </c>
      <c r="B324" s="12">
        <v>323</v>
      </c>
      <c r="C324" s="13">
        <v>300</v>
      </c>
      <c r="D324" s="14">
        <v>280</v>
      </c>
      <c r="E324" s="14">
        <v>300</v>
      </c>
      <c r="F324" s="14">
        <v>0</v>
      </c>
      <c r="G324" s="15"/>
      <c r="H324" s="15"/>
      <c r="I324" s="16" t="s">
        <v>1670</v>
      </c>
      <c r="J324" s="16" t="s">
        <v>1133</v>
      </c>
      <c r="K324" s="16" t="s">
        <v>82</v>
      </c>
      <c r="L324" s="21"/>
      <c r="M324" s="17" t="s">
        <v>1671</v>
      </c>
      <c r="N324" s="18" t="str">
        <f t="shared" si="10"/>
        <v>Marco Polo</v>
      </c>
      <c r="O324" s="16" t="s">
        <v>1658</v>
      </c>
      <c r="P324" s="13" t="str">
        <f t="shared" si="11"/>
        <v>Marco Polo Habillement</v>
      </c>
      <c r="Q324" s="19" t="s">
        <v>1672</v>
      </c>
      <c r="R324" s="13">
        <v>44120</v>
      </c>
      <c r="S324" s="13">
        <v>100</v>
      </c>
      <c r="T324" s="15"/>
      <c r="U324" s="20" t="s">
        <v>1673</v>
      </c>
    </row>
    <row r="325" spans="1:21" ht="27.6" x14ac:dyDescent="0.3">
      <c r="A325" s="1">
        <v>1973</v>
      </c>
      <c r="B325" s="12">
        <v>324</v>
      </c>
      <c r="C325" s="13">
        <v>278</v>
      </c>
      <c r="D325" s="14">
        <v>280</v>
      </c>
      <c r="E325" s="14">
        <v>330</v>
      </c>
      <c r="F325" s="14">
        <v>110</v>
      </c>
      <c r="G325" s="15"/>
      <c r="H325" s="15"/>
      <c r="I325" s="16" t="s">
        <v>1674</v>
      </c>
      <c r="J325" s="16" t="s">
        <v>1675</v>
      </c>
      <c r="K325" s="21"/>
      <c r="L325" s="16" t="s">
        <v>5</v>
      </c>
      <c r="M325" s="17" t="s">
        <v>1676</v>
      </c>
      <c r="N325" s="18" t="str">
        <f t="shared" si="10"/>
        <v>Constructa</v>
      </c>
      <c r="O325" s="16" t="s">
        <v>1477</v>
      </c>
      <c r="P325" s="13" t="str">
        <f t="shared" si="11"/>
        <v>Constructa Immobilier, Services</v>
      </c>
      <c r="Q325" s="19" t="s">
        <v>1477</v>
      </c>
      <c r="R325" s="13">
        <v>75008</v>
      </c>
      <c r="S325" s="13">
        <v>100</v>
      </c>
      <c r="T325" s="15"/>
      <c r="U325" s="20" t="s">
        <v>1677</v>
      </c>
    </row>
    <row r="326" spans="1:21" ht="27.6" x14ac:dyDescent="0.3">
      <c r="A326" s="1">
        <v>702</v>
      </c>
      <c r="B326" s="12">
        <v>325</v>
      </c>
      <c r="C326" s="13">
        <v>291</v>
      </c>
      <c r="D326" s="14">
        <v>280</v>
      </c>
      <c r="E326" s="14">
        <v>320</v>
      </c>
      <c r="F326" s="14">
        <v>150</v>
      </c>
      <c r="G326" s="15"/>
      <c r="H326" s="15"/>
      <c r="I326" s="16" t="s">
        <v>1678</v>
      </c>
      <c r="J326" s="16" t="s">
        <v>1679</v>
      </c>
      <c r="K326" s="16" t="s">
        <v>1680</v>
      </c>
      <c r="L326" s="16" t="s">
        <v>5</v>
      </c>
      <c r="M326" s="17" t="s">
        <v>1681</v>
      </c>
      <c r="N326" s="18" t="str">
        <f t="shared" si="10"/>
        <v>Provencia</v>
      </c>
      <c r="O326" s="16" t="s">
        <v>49</v>
      </c>
      <c r="P326" s="13" t="str">
        <f t="shared" si="11"/>
        <v>Provencia Distribution</v>
      </c>
      <c r="Q326" s="19" t="s">
        <v>1629</v>
      </c>
      <c r="R326" s="13">
        <v>74944</v>
      </c>
      <c r="S326" s="13">
        <v>100</v>
      </c>
      <c r="T326" s="15"/>
      <c r="U326" s="20" t="s">
        <v>1682</v>
      </c>
    </row>
    <row r="327" spans="1:21" ht="27.6" x14ac:dyDescent="0.3">
      <c r="A327" s="1">
        <v>1227</v>
      </c>
      <c r="B327" s="12">
        <v>326</v>
      </c>
      <c r="C327" s="13">
        <v>332</v>
      </c>
      <c r="D327" s="14">
        <v>275</v>
      </c>
      <c r="E327" s="14">
        <v>275</v>
      </c>
      <c r="F327" s="14">
        <v>150</v>
      </c>
      <c r="G327" s="15"/>
      <c r="H327" s="15"/>
      <c r="I327" s="16" t="s">
        <v>1683</v>
      </c>
      <c r="J327" s="16" t="s">
        <v>1684</v>
      </c>
      <c r="K327" s="16" t="s">
        <v>1685</v>
      </c>
      <c r="L327" s="16" t="s">
        <v>28</v>
      </c>
      <c r="M327" s="17" t="s">
        <v>1686</v>
      </c>
      <c r="N327" s="18" t="str">
        <f t="shared" si="10"/>
        <v>Guigal</v>
      </c>
      <c r="O327" s="16" t="s">
        <v>808</v>
      </c>
      <c r="P327" s="13" t="str">
        <f t="shared" si="11"/>
        <v>Guigal Vins</v>
      </c>
      <c r="Q327" s="19" t="s">
        <v>808</v>
      </c>
      <c r="R327" s="13">
        <v>69420</v>
      </c>
      <c r="S327" s="13">
        <v>50</v>
      </c>
      <c r="T327" s="15"/>
      <c r="U327" s="20" t="s">
        <v>1687</v>
      </c>
    </row>
    <row r="328" spans="1:21" ht="27.6" x14ac:dyDescent="0.3">
      <c r="A328" s="1">
        <v>1708</v>
      </c>
      <c r="B328" s="12">
        <v>327</v>
      </c>
      <c r="C328" s="13">
        <v>300</v>
      </c>
      <c r="D328" s="14">
        <v>275</v>
      </c>
      <c r="E328" s="14">
        <v>300</v>
      </c>
      <c r="F328" s="14">
        <v>200</v>
      </c>
      <c r="G328" s="15"/>
      <c r="H328" s="15"/>
      <c r="I328" s="16" t="s">
        <v>1688</v>
      </c>
      <c r="J328" s="16" t="s">
        <v>1689</v>
      </c>
      <c r="K328" s="16" t="s">
        <v>36</v>
      </c>
      <c r="L328" s="21"/>
      <c r="M328" s="17" t="s">
        <v>1690</v>
      </c>
      <c r="N328" s="18" t="str">
        <f t="shared" si="10"/>
        <v>Groupe Thienot</v>
      </c>
      <c r="O328" s="16" t="s">
        <v>645</v>
      </c>
      <c r="P328" s="13" t="str">
        <f t="shared" si="11"/>
        <v>Groupe Thienot Vins, champagne</v>
      </c>
      <c r="Q328" s="19" t="s">
        <v>645</v>
      </c>
      <c r="R328" s="13">
        <v>51100</v>
      </c>
      <c r="S328" s="13">
        <v>100</v>
      </c>
      <c r="T328" s="15"/>
      <c r="U328" s="20" t="s">
        <v>1691</v>
      </c>
    </row>
    <row r="329" spans="1:21" ht="41.4" x14ac:dyDescent="0.3">
      <c r="A329" s="1">
        <v>146</v>
      </c>
      <c r="B329" s="12">
        <v>328</v>
      </c>
      <c r="C329" s="13">
        <v>273</v>
      </c>
      <c r="D329" s="14">
        <v>274.620484360935</v>
      </c>
      <c r="E329" s="14">
        <v>345.18602539414002</v>
      </c>
      <c r="F329" s="14">
        <v>204.938526980636</v>
      </c>
      <c r="G329" s="15"/>
      <c r="H329" s="15"/>
      <c r="I329" s="16" t="s">
        <v>1692</v>
      </c>
      <c r="J329" s="16" t="s">
        <v>1506</v>
      </c>
      <c r="K329" s="16" t="s">
        <v>1693</v>
      </c>
      <c r="L329" s="16" t="s">
        <v>5</v>
      </c>
      <c r="M329" s="17" t="s">
        <v>181</v>
      </c>
      <c r="N329" s="18" t="str">
        <f t="shared" si="10"/>
        <v>Remy Cointreau</v>
      </c>
      <c r="O329" s="16" t="s">
        <v>808</v>
      </c>
      <c r="P329" s="13" t="str">
        <f t="shared" si="11"/>
        <v>Remy Cointreau Vins</v>
      </c>
      <c r="Q329" s="19" t="s">
        <v>808</v>
      </c>
      <c r="R329" s="13">
        <v>75009</v>
      </c>
      <c r="S329" s="13">
        <v>50</v>
      </c>
      <c r="T329" s="15"/>
      <c r="U329" s="20" t="s">
        <v>1694</v>
      </c>
    </row>
    <row r="330" spans="1:21" ht="41.4" x14ac:dyDescent="0.3">
      <c r="A330" s="1">
        <v>1829</v>
      </c>
      <c r="B330" s="12">
        <v>329</v>
      </c>
      <c r="C330" s="13">
        <v>300</v>
      </c>
      <c r="D330" s="14">
        <v>270</v>
      </c>
      <c r="E330" s="14">
        <v>300</v>
      </c>
      <c r="F330" s="14">
        <v>110</v>
      </c>
      <c r="G330" s="15"/>
      <c r="H330" s="15"/>
      <c r="I330" s="16" t="s">
        <v>1695</v>
      </c>
      <c r="J330" s="16" t="s">
        <v>1696</v>
      </c>
      <c r="K330" s="16" t="s">
        <v>409</v>
      </c>
      <c r="L330" s="16" t="s">
        <v>5</v>
      </c>
      <c r="M330" s="17" t="s">
        <v>1697</v>
      </c>
      <c r="N330" s="18" t="str">
        <f t="shared" si="10"/>
        <v>Catinvest</v>
      </c>
      <c r="O330" s="16" t="s">
        <v>469</v>
      </c>
      <c r="P330" s="13" t="str">
        <f t="shared" si="11"/>
        <v>Catinvest Immobilier</v>
      </c>
      <c r="Q330" s="19" t="s">
        <v>469</v>
      </c>
      <c r="R330" s="13">
        <v>75002</v>
      </c>
      <c r="S330" s="13">
        <v>75</v>
      </c>
      <c r="T330" s="15"/>
      <c r="U330" s="20" t="s">
        <v>1698</v>
      </c>
    </row>
    <row r="331" spans="1:21" ht="27.6" x14ac:dyDescent="0.3">
      <c r="A331" s="1">
        <v>2329</v>
      </c>
      <c r="B331" s="12">
        <v>330</v>
      </c>
      <c r="C331" s="13">
        <v>334</v>
      </c>
      <c r="D331" s="14">
        <v>270</v>
      </c>
      <c r="E331" s="14">
        <v>270</v>
      </c>
      <c r="F331" s="14">
        <v>0</v>
      </c>
      <c r="G331" s="15"/>
      <c r="H331" s="15"/>
      <c r="I331" s="16" t="s">
        <v>1699</v>
      </c>
      <c r="J331" s="16" t="s">
        <v>1700</v>
      </c>
      <c r="K331" s="16" t="s">
        <v>1701</v>
      </c>
      <c r="L331" s="21"/>
      <c r="M331" s="17" t="s">
        <v>1702</v>
      </c>
      <c r="N331" s="18" t="str">
        <f t="shared" si="10"/>
        <v>Sia Partners</v>
      </c>
      <c r="O331" s="16" t="s">
        <v>441</v>
      </c>
      <c r="P331" s="13" t="str">
        <f t="shared" si="11"/>
        <v>Sia Partners Services</v>
      </c>
      <c r="Q331" s="19" t="s">
        <v>656</v>
      </c>
      <c r="R331" s="13">
        <v>75008</v>
      </c>
      <c r="S331" s="13">
        <v>100</v>
      </c>
      <c r="T331" s="15"/>
      <c r="U331" s="20" t="s">
        <v>1703</v>
      </c>
    </row>
    <row r="332" spans="1:21" ht="41.4" x14ac:dyDescent="0.3">
      <c r="A332" s="1">
        <v>1815</v>
      </c>
      <c r="B332" s="12">
        <v>331</v>
      </c>
      <c r="C332" s="13">
        <v>300</v>
      </c>
      <c r="D332" s="14">
        <v>270</v>
      </c>
      <c r="E332" s="14">
        <v>300</v>
      </c>
      <c r="F332" s="14">
        <v>0</v>
      </c>
      <c r="G332" s="15"/>
      <c r="H332" s="15"/>
      <c r="I332" s="16" t="s">
        <v>1704</v>
      </c>
      <c r="J332" s="16" t="s">
        <v>1705</v>
      </c>
      <c r="K332" s="21"/>
      <c r="L332" s="16" t="s">
        <v>5</v>
      </c>
      <c r="M332" s="17" t="s">
        <v>1706</v>
      </c>
      <c r="N332" s="18" t="str">
        <f t="shared" si="10"/>
        <v>Groupe Labruyere</v>
      </c>
      <c r="O332" s="16" t="s">
        <v>503</v>
      </c>
      <c r="P332" s="13" t="str">
        <f t="shared" si="11"/>
        <v>Groupe Labruyere Immobilier, Vins</v>
      </c>
      <c r="Q332" s="19" t="s">
        <v>503</v>
      </c>
      <c r="R332" s="13">
        <v>71000</v>
      </c>
      <c r="S332" s="13">
        <v>75</v>
      </c>
      <c r="T332" s="19" t="s">
        <v>32</v>
      </c>
      <c r="U332" s="20" t="s">
        <v>1707</v>
      </c>
    </row>
    <row r="333" spans="1:21" ht="27.6" x14ac:dyDescent="0.3">
      <c r="A333" s="1">
        <v>2552</v>
      </c>
      <c r="B333" s="12">
        <v>332</v>
      </c>
      <c r="C333" s="15"/>
      <c r="D333" s="14">
        <v>270</v>
      </c>
      <c r="E333" s="14">
        <v>0</v>
      </c>
      <c r="F333" s="14">
        <v>0</v>
      </c>
      <c r="G333" s="15"/>
      <c r="H333" s="15"/>
      <c r="I333" s="16" t="s">
        <v>1708</v>
      </c>
      <c r="J333" s="16" t="s">
        <v>1709</v>
      </c>
      <c r="K333" s="16" t="s">
        <v>360</v>
      </c>
      <c r="L333" s="21"/>
      <c r="M333" s="17" t="s">
        <v>1710</v>
      </c>
      <c r="N333" s="18" t="str">
        <f t="shared" si="10"/>
        <v>Optical Center</v>
      </c>
      <c r="O333" s="16" t="s">
        <v>169</v>
      </c>
      <c r="P333" s="13" t="str">
        <f t="shared" si="11"/>
        <v>Optical Center Santé</v>
      </c>
      <c r="Q333" s="19" t="s">
        <v>1711</v>
      </c>
      <c r="R333" s="13">
        <v>75017</v>
      </c>
      <c r="S333" s="13">
        <v>100</v>
      </c>
      <c r="T333" s="15"/>
      <c r="U333" s="20" t="s">
        <v>1712</v>
      </c>
    </row>
    <row r="334" spans="1:21" ht="41.4" x14ac:dyDescent="0.3">
      <c r="A334" s="1">
        <v>1805</v>
      </c>
      <c r="B334" s="12">
        <v>333</v>
      </c>
      <c r="C334" s="13">
        <v>410</v>
      </c>
      <c r="D334" s="14">
        <v>270</v>
      </c>
      <c r="E334" s="14">
        <v>210</v>
      </c>
      <c r="F334" s="14">
        <v>121</v>
      </c>
      <c r="G334" s="15"/>
      <c r="H334" s="15"/>
      <c r="I334" s="16" t="s">
        <v>1713</v>
      </c>
      <c r="J334" s="16" t="s">
        <v>1714</v>
      </c>
      <c r="K334" s="16" t="s">
        <v>619</v>
      </c>
      <c r="L334" s="16" t="s">
        <v>213</v>
      </c>
      <c r="M334" s="17" t="s">
        <v>1715</v>
      </c>
      <c r="N334" s="18" t="str">
        <f t="shared" si="10"/>
        <v>Sgmr Les Opalines</v>
      </c>
      <c r="O334" s="16" t="s">
        <v>691</v>
      </c>
      <c r="P334" s="13" t="str">
        <f t="shared" si="11"/>
        <v>Sgmr Les Opalines Maisons de retraite</v>
      </c>
      <c r="Q334" s="19" t="s">
        <v>818</v>
      </c>
      <c r="R334" s="13">
        <v>21200</v>
      </c>
      <c r="S334" s="13">
        <v>100</v>
      </c>
      <c r="T334" s="15"/>
      <c r="U334" s="20" t="s">
        <v>2614</v>
      </c>
    </row>
    <row r="335" spans="1:21" ht="41.4" x14ac:dyDescent="0.3">
      <c r="A335" s="1">
        <v>2623</v>
      </c>
      <c r="B335" s="12">
        <v>334</v>
      </c>
      <c r="C335" s="13">
        <v>256</v>
      </c>
      <c r="D335" s="14">
        <v>270</v>
      </c>
      <c r="E335" s="14">
        <v>350</v>
      </c>
      <c r="F335" s="14">
        <v>0</v>
      </c>
      <c r="G335" s="15"/>
      <c r="H335" s="15"/>
      <c r="I335" s="16" t="s">
        <v>1716</v>
      </c>
      <c r="J335" s="16" t="s">
        <v>1717</v>
      </c>
      <c r="K335" s="16" t="s">
        <v>145</v>
      </c>
      <c r="L335" s="21"/>
      <c r="M335" s="17" t="s">
        <v>1718</v>
      </c>
      <c r="N335" s="18" t="str">
        <f t="shared" si="10"/>
        <v>Greybull Capital</v>
      </c>
      <c r="O335" s="16" t="s">
        <v>55</v>
      </c>
      <c r="P335" s="13" t="str">
        <f t="shared" si="11"/>
        <v>Greybull Capital Holding</v>
      </c>
      <c r="Q335" s="19" t="s">
        <v>1719</v>
      </c>
      <c r="R335" s="13">
        <v>19</v>
      </c>
      <c r="S335" s="13">
        <v>100</v>
      </c>
      <c r="T335" s="15"/>
      <c r="U335" s="20" t="s">
        <v>1720</v>
      </c>
    </row>
    <row r="336" spans="1:21" ht="27.6" x14ac:dyDescent="0.3">
      <c r="A336" s="1">
        <v>450</v>
      </c>
      <c r="B336" s="12">
        <v>335</v>
      </c>
      <c r="C336" s="13">
        <v>300</v>
      </c>
      <c r="D336" s="14">
        <v>270</v>
      </c>
      <c r="E336" s="14">
        <v>300</v>
      </c>
      <c r="F336" s="14">
        <v>130</v>
      </c>
      <c r="G336" s="15"/>
      <c r="H336" s="15"/>
      <c r="I336" s="16" t="s">
        <v>1721</v>
      </c>
      <c r="J336" s="16" t="s">
        <v>1722</v>
      </c>
      <c r="K336" s="16" t="s">
        <v>1545</v>
      </c>
      <c r="L336" s="16" t="s">
        <v>5</v>
      </c>
      <c r="M336" s="17" t="s">
        <v>1723</v>
      </c>
      <c r="N336" s="18" t="str">
        <f t="shared" si="10"/>
        <v>Groupe Gsf</v>
      </c>
      <c r="O336" s="16" t="s">
        <v>441</v>
      </c>
      <c r="P336" s="13" t="str">
        <f t="shared" si="11"/>
        <v>Groupe Gsf Services</v>
      </c>
      <c r="Q336" s="19" t="s">
        <v>1724</v>
      </c>
      <c r="R336" s="13">
        <v>6201</v>
      </c>
      <c r="S336" s="13">
        <v>100</v>
      </c>
      <c r="T336" s="15"/>
      <c r="U336" s="20" t="s">
        <v>1725</v>
      </c>
    </row>
    <row r="337" spans="1:21" ht="27.6" x14ac:dyDescent="0.3">
      <c r="A337" s="1">
        <v>2079</v>
      </c>
      <c r="B337" s="12">
        <v>336</v>
      </c>
      <c r="C337" s="13">
        <v>278</v>
      </c>
      <c r="D337" s="14">
        <v>270</v>
      </c>
      <c r="E337" s="14">
        <v>330</v>
      </c>
      <c r="F337" s="14">
        <v>200</v>
      </c>
      <c r="G337" s="15"/>
      <c r="H337" s="15"/>
      <c r="I337" s="16" t="s">
        <v>1726</v>
      </c>
      <c r="J337" s="16" t="s">
        <v>963</v>
      </c>
      <c r="K337" s="21"/>
      <c r="L337" s="16" t="s">
        <v>5</v>
      </c>
      <c r="M337" s="17" t="s">
        <v>1727</v>
      </c>
      <c r="N337" s="18" t="str">
        <f t="shared" si="10"/>
        <v>Cafes Richard</v>
      </c>
      <c r="O337" s="16" t="s">
        <v>1728</v>
      </c>
      <c r="P337" s="13" t="str">
        <f t="shared" si="11"/>
        <v>Cafes Richard Distribution, vins</v>
      </c>
      <c r="Q337" s="19" t="s">
        <v>1728</v>
      </c>
      <c r="R337" s="13">
        <v>92230</v>
      </c>
      <c r="S337" s="13">
        <v>75</v>
      </c>
      <c r="T337" s="19" t="s">
        <v>32</v>
      </c>
      <c r="U337" s="20" t="s">
        <v>1729</v>
      </c>
    </row>
    <row r="338" spans="1:21" ht="27.6" x14ac:dyDescent="0.3">
      <c r="A338" s="1">
        <v>513</v>
      </c>
      <c r="B338" s="12">
        <v>337</v>
      </c>
      <c r="C338" s="13">
        <v>298</v>
      </c>
      <c r="D338" s="14">
        <v>270</v>
      </c>
      <c r="E338" s="14">
        <v>310</v>
      </c>
      <c r="F338" s="14">
        <v>59</v>
      </c>
      <c r="G338" s="15"/>
      <c r="H338" s="15"/>
      <c r="I338" s="16" t="s">
        <v>1730</v>
      </c>
      <c r="J338" s="16" t="s">
        <v>1731</v>
      </c>
      <c r="K338" s="21"/>
      <c r="L338" s="16" t="s">
        <v>5</v>
      </c>
      <c r="M338" s="17" t="s">
        <v>1732</v>
      </c>
      <c r="N338" s="18" t="str">
        <f t="shared" si="10"/>
        <v>Richardson</v>
      </c>
      <c r="O338" s="16" t="s">
        <v>49</v>
      </c>
      <c r="P338" s="13" t="str">
        <f t="shared" si="11"/>
        <v>Richardson Distribution</v>
      </c>
      <c r="Q338" s="19" t="s">
        <v>1733</v>
      </c>
      <c r="R338" s="13">
        <v>13225</v>
      </c>
      <c r="S338" s="13">
        <v>50</v>
      </c>
      <c r="T338" s="15"/>
      <c r="U338" s="20" t="s">
        <v>1734</v>
      </c>
    </row>
    <row r="339" spans="1:21" ht="27.6" x14ac:dyDescent="0.3">
      <c r="A339" s="1">
        <v>2921</v>
      </c>
      <c r="B339" s="12">
        <v>338</v>
      </c>
      <c r="C339" s="15"/>
      <c r="D339" s="14">
        <v>265</v>
      </c>
      <c r="E339" s="14">
        <v>155</v>
      </c>
      <c r="F339" s="14">
        <v>0</v>
      </c>
      <c r="G339" s="15"/>
      <c r="H339" s="15"/>
      <c r="I339" s="16" t="s">
        <v>1735</v>
      </c>
      <c r="J339" s="16" t="s">
        <v>1736</v>
      </c>
      <c r="K339" s="16" t="s">
        <v>1737</v>
      </c>
      <c r="L339" s="21"/>
      <c r="M339" s="17" t="s">
        <v>1738</v>
      </c>
      <c r="N339" s="18" t="str">
        <f t="shared" si="10"/>
        <v>Content Square</v>
      </c>
      <c r="O339" s="16" t="s">
        <v>72</v>
      </c>
      <c r="P339" s="13" t="str">
        <f t="shared" si="11"/>
        <v>Content Square Numérique</v>
      </c>
      <c r="Q339" s="19" t="s">
        <v>73</v>
      </c>
      <c r="R339" s="13">
        <v>75001</v>
      </c>
      <c r="S339" s="13">
        <v>100</v>
      </c>
      <c r="T339" s="15"/>
      <c r="U339" s="20" t="s">
        <v>2615</v>
      </c>
    </row>
    <row r="340" spans="1:21" ht="32.1" customHeight="1" x14ac:dyDescent="0.3">
      <c r="A340" s="1">
        <v>1581</v>
      </c>
      <c r="B340" s="12">
        <v>339</v>
      </c>
      <c r="C340" s="13">
        <v>332</v>
      </c>
      <c r="D340" s="14">
        <v>265</v>
      </c>
      <c r="E340" s="14">
        <v>275</v>
      </c>
      <c r="F340" s="14">
        <v>120</v>
      </c>
      <c r="G340" s="15"/>
      <c r="H340" s="15"/>
      <c r="I340" s="16" t="s">
        <v>1739</v>
      </c>
      <c r="J340" s="16" t="s">
        <v>1740</v>
      </c>
      <c r="K340" s="16" t="s">
        <v>1693</v>
      </c>
      <c r="L340" s="16" t="s">
        <v>5</v>
      </c>
      <c r="M340" s="17" t="s">
        <v>1741</v>
      </c>
      <c r="N340" s="18" t="str">
        <f t="shared" si="10"/>
        <v>Chateau Pontet-Canet</v>
      </c>
      <c r="O340" s="16" t="s">
        <v>808</v>
      </c>
      <c r="P340" s="13" t="str">
        <f t="shared" si="11"/>
        <v>Chateau Pontet-Canet Vins</v>
      </c>
      <c r="Q340" s="19" t="s">
        <v>808</v>
      </c>
      <c r="R340" s="13">
        <v>35250</v>
      </c>
      <c r="S340" s="13">
        <v>75</v>
      </c>
      <c r="T340" s="15"/>
      <c r="U340" s="20" t="s">
        <v>1742</v>
      </c>
    </row>
    <row r="341" spans="1:21" ht="27.6" x14ac:dyDescent="0.3">
      <c r="A341" s="1">
        <v>2782</v>
      </c>
      <c r="B341" s="12">
        <v>340</v>
      </c>
      <c r="C341" s="13">
        <v>415</v>
      </c>
      <c r="D341" s="14">
        <v>260.11132559961999</v>
      </c>
      <c r="E341" s="14">
        <v>200.22700606201801</v>
      </c>
      <c r="F341" s="14">
        <v>0</v>
      </c>
      <c r="G341" s="15"/>
      <c r="H341" s="15"/>
      <c r="I341" s="16" t="s">
        <v>1743</v>
      </c>
      <c r="J341" s="16" t="s">
        <v>1744</v>
      </c>
      <c r="K341" s="16" t="s">
        <v>586</v>
      </c>
      <c r="L341" s="16" t="s">
        <v>5</v>
      </c>
      <c r="M341" s="17" t="s">
        <v>29</v>
      </c>
      <c r="N341" s="18" t="str">
        <f t="shared" si="10"/>
        <v>L’Oreal</v>
      </c>
      <c r="O341" s="16" t="s">
        <v>31</v>
      </c>
      <c r="P341" s="13" t="str">
        <f t="shared" si="11"/>
        <v>L’Oreal Cosmétiques</v>
      </c>
      <c r="Q341" s="19" t="s">
        <v>31</v>
      </c>
      <c r="R341" s="13">
        <v>92117</v>
      </c>
      <c r="S341" s="13">
        <v>50</v>
      </c>
      <c r="T341" s="19" t="s">
        <v>32</v>
      </c>
      <c r="U341" s="20" t="s">
        <v>2616</v>
      </c>
    </row>
    <row r="342" spans="1:21" ht="41.4" x14ac:dyDescent="0.3">
      <c r="A342" s="1">
        <v>597</v>
      </c>
      <c r="B342" s="12">
        <v>341</v>
      </c>
      <c r="C342" s="13">
        <v>337</v>
      </c>
      <c r="D342" s="14">
        <v>260.01485634509999</v>
      </c>
      <c r="E342" s="14">
        <v>265.23239815720001</v>
      </c>
      <c r="F342" s="14">
        <v>232.911628094994</v>
      </c>
      <c r="G342" s="15"/>
      <c r="H342" s="15"/>
      <c r="I342" s="16" t="s">
        <v>1745</v>
      </c>
      <c r="J342" s="16" t="s">
        <v>1746</v>
      </c>
      <c r="K342" s="16" t="s">
        <v>1747</v>
      </c>
      <c r="L342" s="16" t="s">
        <v>5</v>
      </c>
      <c r="M342" s="17" t="s">
        <v>1748</v>
      </c>
      <c r="N342" s="18" t="str">
        <f t="shared" si="10"/>
        <v>Vranken Pommery</v>
      </c>
      <c r="O342" s="16" t="s">
        <v>61</v>
      </c>
      <c r="P342" s="13" t="str">
        <f t="shared" si="11"/>
        <v>Vranken Pommery Vins, Champagne</v>
      </c>
      <c r="Q342" s="19" t="s">
        <v>61</v>
      </c>
      <c r="R342" s="13">
        <v>51689</v>
      </c>
      <c r="S342" s="13">
        <v>100</v>
      </c>
      <c r="T342" s="15"/>
      <c r="U342" s="20" t="s">
        <v>1749</v>
      </c>
    </row>
    <row r="343" spans="1:21" ht="27.6" x14ac:dyDescent="0.3">
      <c r="A343" s="1">
        <v>284</v>
      </c>
      <c r="B343" s="12">
        <v>342</v>
      </c>
      <c r="C343" s="13">
        <v>278</v>
      </c>
      <c r="D343" s="14">
        <v>250.1329901844</v>
      </c>
      <c r="E343" s="14">
        <v>330.32038017740001</v>
      </c>
      <c r="F343" s="14">
        <v>122.659698886725</v>
      </c>
      <c r="G343" s="15"/>
      <c r="H343" s="15"/>
      <c r="I343" s="16" t="s">
        <v>1750</v>
      </c>
      <c r="J343" s="16" t="s">
        <v>1751</v>
      </c>
      <c r="K343" s="16" t="s">
        <v>306</v>
      </c>
      <c r="L343" s="16" t="s">
        <v>28</v>
      </c>
      <c r="M343" s="17" t="s">
        <v>1752</v>
      </c>
      <c r="N343" s="18" t="str">
        <f t="shared" si="10"/>
        <v>Guerbet</v>
      </c>
      <c r="O343" s="16" t="s">
        <v>259</v>
      </c>
      <c r="P343" s="13" t="str">
        <f t="shared" si="11"/>
        <v>Guerbet Pharmacie</v>
      </c>
      <c r="Q343" s="19" t="s">
        <v>1753</v>
      </c>
      <c r="R343" s="13">
        <v>93420</v>
      </c>
      <c r="S343" s="13">
        <v>75</v>
      </c>
      <c r="T343" s="15"/>
      <c r="U343" s="20" t="s">
        <v>1754</v>
      </c>
    </row>
    <row r="344" spans="1:21" ht="41.4" x14ac:dyDescent="0.3">
      <c r="A344" s="1">
        <v>71</v>
      </c>
      <c r="B344" s="12">
        <v>343</v>
      </c>
      <c r="C344" s="13">
        <v>300</v>
      </c>
      <c r="D344" s="14">
        <v>250</v>
      </c>
      <c r="E344" s="14">
        <v>300</v>
      </c>
      <c r="F344" s="14">
        <v>480</v>
      </c>
      <c r="G344" s="15"/>
      <c r="H344" s="15"/>
      <c r="I344" s="16" t="s">
        <v>1755</v>
      </c>
      <c r="J344" s="16" t="s">
        <v>1756</v>
      </c>
      <c r="K344" s="16" t="s">
        <v>82</v>
      </c>
      <c r="L344" s="16" t="s">
        <v>5</v>
      </c>
      <c r="M344" s="17" t="s">
        <v>1757</v>
      </c>
      <c r="N344" s="18" t="str">
        <f t="shared" si="10"/>
        <v>Eram</v>
      </c>
      <c r="O344" s="16" t="s">
        <v>49</v>
      </c>
      <c r="P344" s="13" t="str">
        <f t="shared" si="11"/>
        <v>Eram Distribution</v>
      </c>
      <c r="Q344" s="19" t="s">
        <v>1758</v>
      </c>
      <c r="R344" s="13">
        <v>49110</v>
      </c>
      <c r="S344" s="13">
        <v>75</v>
      </c>
      <c r="T344" s="15"/>
      <c r="U344" s="20" t="s">
        <v>1759</v>
      </c>
    </row>
    <row r="345" spans="1:21" ht="27.6" x14ac:dyDescent="0.3">
      <c r="A345" s="1">
        <v>3151</v>
      </c>
      <c r="B345" s="12">
        <v>344</v>
      </c>
      <c r="C345" s="15"/>
      <c r="D345" s="14">
        <v>250</v>
      </c>
      <c r="E345" s="14">
        <v>0</v>
      </c>
      <c r="F345" s="14">
        <v>0</v>
      </c>
      <c r="G345" s="15"/>
      <c r="H345" s="15"/>
      <c r="I345" s="16" t="s">
        <v>1760</v>
      </c>
      <c r="J345" s="16" t="s">
        <v>1761</v>
      </c>
      <c r="K345" s="16" t="s">
        <v>1762</v>
      </c>
      <c r="L345" s="21"/>
      <c r="M345" s="17" t="s">
        <v>1763</v>
      </c>
      <c r="N345" s="18" t="str">
        <f t="shared" si="10"/>
        <v>Ogury</v>
      </c>
      <c r="O345" s="16" t="s">
        <v>72</v>
      </c>
      <c r="P345" s="13" t="str">
        <f t="shared" si="11"/>
        <v>Ogury Numérique</v>
      </c>
      <c r="Q345" s="19" t="s">
        <v>73</v>
      </c>
      <c r="R345" s="13">
        <v>75008</v>
      </c>
      <c r="S345" s="13">
        <v>100</v>
      </c>
      <c r="T345" s="15"/>
      <c r="U345" s="20" t="s">
        <v>1764</v>
      </c>
    </row>
    <row r="346" spans="1:21" ht="27.6" x14ac:dyDescent="0.3">
      <c r="A346" s="1">
        <v>1632</v>
      </c>
      <c r="B346" s="12">
        <v>345</v>
      </c>
      <c r="C346" s="13">
        <v>339</v>
      </c>
      <c r="D346" s="14">
        <v>250</v>
      </c>
      <c r="E346" s="14">
        <v>260</v>
      </c>
      <c r="F346" s="14">
        <v>130</v>
      </c>
      <c r="G346" s="15"/>
      <c r="H346" s="15"/>
      <c r="I346" s="16" t="s">
        <v>1765</v>
      </c>
      <c r="J346" s="16" t="s">
        <v>1766</v>
      </c>
      <c r="K346" s="16" t="s">
        <v>533</v>
      </c>
      <c r="L346" s="21"/>
      <c r="M346" s="17" t="s">
        <v>1767</v>
      </c>
      <c r="N346" s="18" t="str">
        <f t="shared" si="10"/>
        <v>Norac</v>
      </c>
      <c r="O346" s="16" t="s">
        <v>174</v>
      </c>
      <c r="P346" s="13" t="str">
        <f t="shared" si="11"/>
        <v>Norac Agroalimentaire</v>
      </c>
      <c r="Q346" s="19" t="s">
        <v>174</v>
      </c>
      <c r="R346" s="13">
        <v>35000</v>
      </c>
      <c r="S346" s="13">
        <v>100</v>
      </c>
      <c r="T346" s="15"/>
      <c r="U346" s="20" t="s">
        <v>1768</v>
      </c>
    </row>
    <row r="347" spans="1:21" ht="27.6" x14ac:dyDescent="0.3">
      <c r="A347" s="1">
        <v>132</v>
      </c>
      <c r="B347" s="12">
        <v>346</v>
      </c>
      <c r="C347" s="15"/>
      <c r="D347" s="14">
        <v>250</v>
      </c>
      <c r="E347" s="14">
        <v>150</v>
      </c>
      <c r="F347" s="14">
        <v>150</v>
      </c>
      <c r="G347" s="15"/>
      <c r="H347" s="15"/>
      <c r="I347" s="16" t="s">
        <v>1769</v>
      </c>
      <c r="J347" s="16" t="s">
        <v>1770</v>
      </c>
      <c r="K347" s="16" t="s">
        <v>1771</v>
      </c>
      <c r="L347" s="16" t="s">
        <v>5</v>
      </c>
      <c r="M347" s="17" t="s">
        <v>1772</v>
      </c>
      <c r="N347" s="18" t="str">
        <f t="shared" si="10"/>
        <v>Anjac</v>
      </c>
      <c r="O347" s="16" t="s">
        <v>31</v>
      </c>
      <c r="P347" s="13" t="str">
        <f t="shared" si="11"/>
        <v>Anjac Cosmétiques</v>
      </c>
      <c r="Q347" s="19" t="s">
        <v>1773</v>
      </c>
      <c r="R347" s="13">
        <v>75002</v>
      </c>
      <c r="S347" s="13">
        <v>75</v>
      </c>
      <c r="T347" s="15"/>
      <c r="U347" s="20" t="s">
        <v>1774</v>
      </c>
    </row>
    <row r="348" spans="1:21" ht="27.6" x14ac:dyDescent="0.3">
      <c r="A348" s="1">
        <v>289</v>
      </c>
      <c r="B348" s="12">
        <v>347</v>
      </c>
      <c r="C348" s="13">
        <v>347</v>
      </c>
      <c r="D348" s="14">
        <v>250</v>
      </c>
      <c r="E348" s="14">
        <v>255</v>
      </c>
      <c r="F348" s="14">
        <v>150</v>
      </c>
      <c r="G348" s="15"/>
      <c r="H348" s="15"/>
      <c r="I348" s="16" t="s">
        <v>1775</v>
      </c>
      <c r="J348" s="16" t="s">
        <v>1776</v>
      </c>
      <c r="K348" s="16" t="s">
        <v>409</v>
      </c>
      <c r="L348" s="21"/>
      <c r="M348" s="17" t="s">
        <v>1777</v>
      </c>
      <c r="N348" s="18" t="str">
        <f t="shared" si="10"/>
        <v>Clos Fourtet</v>
      </c>
      <c r="O348" s="16" t="s">
        <v>808</v>
      </c>
      <c r="P348" s="13" t="str">
        <f t="shared" si="11"/>
        <v>Clos Fourtet Vins</v>
      </c>
      <c r="Q348" s="19" t="s">
        <v>808</v>
      </c>
      <c r="R348" s="13">
        <v>33330</v>
      </c>
      <c r="S348" s="13">
        <v>100</v>
      </c>
      <c r="T348" s="19" t="s">
        <v>32</v>
      </c>
      <c r="U348" s="20" t="s">
        <v>1778</v>
      </c>
    </row>
    <row r="349" spans="1:21" ht="27.6" x14ac:dyDescent="0.3">
      <c r="A349" s="1">
        <v>2053</v>
      </c>
      <c r="B349" s="12">
        <v>348</v>
      </c>
      <c r="C349" s="13">
        <v>300</v>
      </c>
      <c r="D349" s="14">
        <v>250</v>
      </c>
      <c r="E349" s="14">
        <v>300</v>
      </c>
      <c r="F349" s="14">
        <v>390</v>
      </c>
      <c r="G349" s="15"/>
      <c r="H349" s="15"/>
      <c r="I349" s="16" t="s">
        <v>1779</v>
      </c>
      <c r="J349" s="16" t="s">
        <v>1780</v>
      </c>
      <c r="K349" s="16" t="s">
        <v>1069</v>
      </c>
      <c r="L349" s="16" t="s">
        <v>5</v>
      </c>
      <c r="M349" s="17" t="s">
        <v>1781</v>
      </c>
      <c r="N349" s="18" t="str">
        <f t="shared" si="10"/>
        <v>Maia</v>
      </c>
      <c r="O349" s="16" t="s">
        <v>503</v>
      </c>
      <c r="P349" s="13" t="str">
        <f t="shared" si="11"/>
        <v>Maia Immobilier, Vins</v>
      </c>
      <c r="Q349" s="19" t="s">
        <v>1782</v>
      </c>
      <c r="R349" s="13">
        <v>69321</v>
      </c>
      <c r="S349" s="13">
        <v>75</v>
      </c>
      <c r="T349" s="15"/>
      <c r="U349" s="20" t="s">
        <v>1783</v>
      </c>
    </row>
    <row r="350" spans="1:21" ht="27.6" x14ac:dyDescent="0.3">
      <c r="A350" s="1">
        <v>1277</v>
      </c>
      <c r="B350" s="12">
        <v>349</v>
      </c>
      <c r="C350" s="13">
        <v>300</v>
      </c>
      <c r="D350" s="14">
        <v>250</v>
      </c>
      <c r="E350" s="14">
        <v>300</v>
      </c>
      <c r="F350" s="14">
        <v>75</v>
      </c>
      <c r="G350" s="15"/>
      <c r="H350" s="15"/>
      <c r="I350" s="16" t="s">
        <v>1784</v>
      </c>
      <c r="J350" s="16" t="s">
        <v>1785</v>
      </c>
      <c r="K350" s="16" t="s">
        <v>1786</v>
      </c>
      <c r="L350" s="16" t="s">
        <v>5</v>
      </c>
      <c r="M350" s="17" t="s">
        <v>1787</v>
      </c>
      <c r="N350" s="18" t="str">
        <f t="shared" si="10"/>
        <v>Spb</v>
      </c>
      <c r="O350" s="16" t="s">
        <v>314</v>
      </c>
      <c r="P350" s="13" t="str">
        <f t="shared" si="11"/>
        <v>Spb Assurances</v>
      </c>
      <c r="Q350" s="19" t="s">
        <v>314</v>
      </c>
      <c r="R350" s="13">
        <v>76600</v>
      </c>
      <c r="S350" s="13">
        <v>75</v>
      </c>
      <c r="T350" s="15"/>
      <c r="U350" s="20" t="s">
        <v>1788</v>
      </c>
    </row>
    <row r="351" spans="1:21" ht="27.6" x14ac:dyDescent="0.3">
      <c r="A351" s="1">
        <v>2687</v>
      </c>
      <c r="B351" s="12">
        <v>350</v>
      </c>
      <c r="C351" s="13">
        <v>378</v>
      </c>
      <c r="D351" s="14">
        <v>250</v>
      </c>
      <c r="E351" s="14">
        <v>230</v>
      </c>
      <c r="F351" s="14">
        <v>90</v>
      </c>
      <c r="G351" s="15"/>
      <c r="H351" s="19" t="s">
        <v>32</v>
      </c>
      <c r="I351" s="16" t="s">
        <v>1789</v>
      </c>
      <c r="J351" s="16" t="s">
        <v>1790</v>
      </c>
      <c r="K351" s="16" t="s">
        <v>473</v>
      </c>
      <c r="L351" s="21"/>
      <c r="M351" s="17" t="s">
        <v>1791</v>
      </c>
      <c r="N351" s="18" t="str">
        <f t="shared" si="10"/>
        <v>Webhelp</v>
      </c>
      <c r="O351" s="16" t="s">
        <v>441</v>
      </c>
      <c r="P351" s="13" t="str">
        <f t="shared" si="11"/>
        <v>Webhelp Services</v>
      </c>
      <c r="Q351" s="19" t="s">
        <v>1792</v>
      </c>
      <c r="R351" s="13">
        <v>75017</v>
      </c>
      <c r="S351" s="13">
        <v>100</v>
      </c>
      <c r="T351" s="19" t="s">
        <v>32</v>
      </c>
      <c r="U351" s="20" t="s">
        <v>1793</v>
      </c>
    </row>
    <row r="352" spans="1:21" ht="27.6" x14ac:dyDescent="0.3">
      <c r="A352" s="1">
        <v>3119</v>
      </c>
      <c r="B352" s="12">
        <v>351</v>
      </c>
      <c r="C352" s="15"/>
      <c r="D352" s="14">
        <v>250</v>
      </c>
      <c r="E352" s="14">
        <v>0</v>
      </c>
      <c r="F352" s="14">
        <v>0</v>
      </c>
      <c r="G352" s="15"/>
      <c r="H352" s="15"/>
      <c r="I352" s="16" t="s">
        <v>1794</v>
      </c>
      <c r="J352" s="16" t="s">
        <v>1795</v>
      </c>
      <c r="K352" s="16" t="s">
        <v>17</v>
      </c>
      <c r="L352" s="16" t="s">
        <v>5</v>
      </c>
      <c r="M352" s="17" t="s">
        <v>1796</v>
      </c>
      <c r="N352" s="18" t="str">
        <f t="shared" si="10"/>
        <v>Poincare Pompe</v>
      </c>
      <c r="O352" s="16" t="s">
        <v>55</v>
      </c>
      <c r="P352" s="13" t="str">
        <f t="shared" si="11"/>
        <v>Poincare Pompe Holding</v>
      </c>
      <c r="Q352" s="19" t="s">
        <v>336</v>
      </c>
      <c r="R352" s="13">
        <v>75116</v>
      </c>
      <c r="S352" s="13">
        <v>100</v>
      </c>
      <c r="T352" s="15"/>
      <c r="U352" s="20" t="s">
        <v>1797</v>
      </c>
    </row>
    <row r="353" spans="1:21" ht="27.6" x14ac:dyDescent="0.3">
      <c r="A353" s="1">
        <v>1894</v>
      </c>
      <c r="B353" s="12">
        <v>352</v>
      </c>
      <c r="C353" s="13">
        <v>300</v>
      </c>
      <c r="D353" s="14">
        <v>250</v>
      </c>
      <c r="E353" s="14">
        <v>300</v>
      </c>
      <c r="F353" s="14">
        <v>75</v>
      </c>
      <c r="G353" s="15"/>
      <c r="H353" s="15"/>
      <c r="I353" s="16" t="s">
        <v>1798</v>
      </c>
      <c r="J353" s="16" t="s">
        <v>1799</v>
      </c>
      <c r="K353" s="16" t="s">
        <v>672</v>
      </c>
      <c r="L353" s="16" t="s">
        <v>1800</v>
      </c>
      <c r="M353" s="17" t="s">
        <v>1801</v>
      </c>
      <c r="N353" s="18" t="str">
        <f t="shared" si="10"/>
        <v>Groupe Liebot</v>
      </c>
      <c r="O353" s="16" t="s">
        <v>227</v>
      </c>
      <c r="P353" s="13" t="str">
        <f t="shared" si="11"/>
        <v>Groupe Liebot Industrie</v>
      </c>
      <c r="Q353" s="19" t="s">
        <v>1802</v>
      </c>
      <c r="R353" s="13">
        <v>85501</v>
      </c>
      <c r="S353" s="13">
        <v>100</v>
      </c>
      <c r="T353" s="19" t="s">
        <v>32</v>
      </c>
      <c r="U353" s="20" t="s">
        <v>1803</v>
      </c>
    </row>
    <row r="354" spans="1:21" ht="36.9" customHeight="1" x14ac:dyDescent="0.3">
      <c r="A354" s="1">
        <v>1858</v>
      </c>
      <c r="B354" s="12">
        <v>353</v>
      </c>
      <c r="C354" s="15"/>
      <c r="D354" s="14">
        <v>250</v>
      </c>
      <c r="E354" s="14">
        <v>1</v>
      </c>
      <c r="F354" s="14">
        <v>80</v>
      </c>
      <c r="G354" s="15"/>
      <c r="H354" s="15"/>
      <c r="I354" s="16" t="s">
        <v>1804</v>
      </c>
      <c r="J354" s="16" t="s">
        <v>1805</v>
      </c>
      <c r="K354" s="16" t="s">
        <v>36</v>
      </c>
      <c r="L354" s="16" t="s">
        <v>5</v>
      </c>
      <c r="M354" s="17" t="s">
        <v>1806</v>
      </c>
      <c r="N354" s="18" t="str">
        <f t="shared" si="10"/>
        <v>Groupe Mecanique Decoupage</v>
      </c>
      <c r="O354" s="16" t="s">
        <v>187</v>
      </c>
      <c r="P354" s="13" t="str">
        <f t="shared" si="11"/>
        <v>Groupe Mecanique Decoupage Automobile</v>
      </c>
      <c r="Q354" s="19" t="s">
        <v>1807</v>
      </c>
      <c r="R354" s="13">
        <v>42014</v>
      </c>
      <c r="S354" s="13">
        <v>100</v>
      </c>
      <c r="T354" s="15"/>
      <c r="U354" s="20" t="s">
        <v>1808</v>
      </c>
    </row>
    <row r="355" spans="1:21" ht="29.4" customHeight="1" x14ac:dyDescent="0.3">
      <c r="A355" s="1">
        <v>2545</v>
      </c>
      <c r="B355" s="12">
        <v>354</v>
      </c>
      <c r="C355" s="13">
        <v>256</v>
      </c>
      <c r="D355" s="14">
        <v>250</v>
      </c>
      <c r="E355" s="14">
        <v>350</v>
      </c>
      <c r="F355" s="14">
        <v>0</v>
      </c>
      <c r="G355" s="15"/>
      <c r="H355" s="15"/>
      <c r="I355" s="16" t="s">
        <v>1809</v>
      </c>
      <c r="J355" s="16" t="s">
        <v>1810</v>
      </c>
      <c r="K355" s="16" t="s">
        <v>108</v>
      </c>
      <c r="L355" s="21"/>
      <c r="M355" s="17" t="s">
        <v>1811</v>
      </c>
      <c r="N355" s="18" t="str">
        <f t="shared" si="10"/>
        <v>Petroplus Overseas</v>
      </c>
      <c r="O355" s="16" t="s">
        <v>227</v>
      </c>
      <c r="P355" s="13" t="str">
        <f t="shared" si="11"/>
        <v>Petroplus Overseas Industrie</v>
      </c>
      <c r="Q355" s="19" t="s">
        <v>1812</v>
      </c>
      <c r="R355" s="15"/>
      <c r="S355" s="13">
        <v>100</v>
      </c>
      <c r="T355" s="15"/>
      <c r="U355" s="20" t="s">
        <v>1813</v>
      </c>
    </row>
    <row r="356" spans="1:21" ht="27.6" x14ac:dyDescent="0.3">
      <c r="A356" s="1">
        <v>2383</v>
      </c>
      <c r="B356" s="12">
        <v>355</v>
      </c>
      <c r="C356" s="15"/>
      <c r="D356" s="14">
        <v>250</v>
      </c>
      <c r="E356" s="14">
        <v>0</v>
      </c>
      <c r="F356" s="14">
        <v>0</v>
      </c>
      <c r="G356" s="15"/>
      <c r="H356" s="15"/>
      <c r="I356" s="16" t="s">
        <v>1814</v>
      </c>
      <c r="J356" s="16" t="s">
        <v>1815</v>
      </c>
      <c r="K356" s="16" t="s">
        <v>293</v>
      </c>
      <c r="L356" s="16" t="s">
        <v>1255</v>
      </c>
      <c r="M356" s="17" t="s">
        <v>1816</v>
      </c>
      <c r="N356" s="18" t="str">
        <f t="shared" si="10"/>
        <v>Gattefosse</v>
      </c>
      <c r="O356" s="16" t="s">
        <v>31</v>
      </c>
      <c r="P356" s="13" t="str">
        <f t="shared" si="11"/>
        <v>Gattefosse Cosmétiques</v>
      </c>
      <c r="Q356" s="19" t="s">
        <v>31</v>
      </c>
      <c r="R356" s="13">
        <v>69800</v>
      </c>
      <c r="S356" s="13">
        <v>50</v>
      </c>
      <c r="T356" s="15"/>
      <c r="U356" s="20" t="s">
        <v>1817</v>
      </c>
    </row>
    <row r="357" spans="1:21" ht="27.6" x14ac:dyDescent="0.3">
      <c r="A357" s="1">
        <v>2278</v>
      </c>
      <c r="B357" s="12">
        <v>356</v>
      </c>
      <c r="C357" s="13">
        <v>256</v>
      </c>
      <c r="D357" s="14">
        <v>250</v>
      </c>
      <c r="E357" s="14">
        <v>350</v>
      </c>
      <c r="F357" s="14">
        <v>145</v>
      </c>
      <c r="G357" s="15"/>
      <c r="H357" s="15"/>
      <c r="I357" s="16" t="s">
        <v>1818</v>
      </c>
      <c r="J357" s="16" t="s">
        <v>1819</v>
      </c>
      <c r="K357" s="16" t="s">
        <v>1820</v>
      </c>
      <c r="L357" s="16" t="s">
        <v>5</v>
      </c>
      <c r="M357" s="17" t="s">
        <v>1821</v>
      </c>
      <c r="N357" s="18" t="str">
        <f t="shared" si="10"/>
        <v>Eolane</v>
      </c>
      <c r="O357" s="16" t="s">
        <v>227</v>
      </c>
      <c r="P357" s="13" t="str">
        <f t="shared" si="11"/>
        <v>Eolane Industrie</v>
      </c>
      <c r="Q357" s="19" t="s">
        <v>1447</v>
      </c>
      <c r="R357" s="13">
        <v>49123</v>
      </c>
      <c r="S357" s="13">
        <v>100</v>
      </c>
      <c r="T357" s="15"/>
      <c r="U357" s="20" t="s">
        <v>1822</v>
      </c>
    </row>
    <row r="358" spans="1:21" ht="27.6" x14ac:dyDescent="0.3">
      <c r="A358" s="1">
        <v>2690</v>
      </c>
      <c r="B358" s="12">
        <v>357</v>
      </c>
      <c r="C358" s="13">
        <v>300</v>
      </c>
      <c r="D358" s="14">
        <v>250</v>
      </c>
      <c r="E358" s="14">
        <v>300</v>
      </c>
      <c r="F358" s="14">
        <v>0</v>
      </c>
      <c r="G358" s="15"/>
      <c r="H358" s="15"/>
      <c r="I358" s="16" t="s">
        <v>1823</v>
      </c>
      <c r="J358" s="16" t="s">
        <v>1824</v>
      </c>
      <c r="K358" s="21"/>
      <c r="L358" s="16" t="s">
        <v>5</v>
      </c>
      <c r="M358" s="17" t="s">
        <v>1825</v>
      </c>
      <c r="N358" s="18" t="str">
        <f t="shared" si="10"/>
        <v>Groupe Accueil</v>
      </c>
      <c r="O358" s="16" t="s">
        <v>55</v>
      </c>
      <c r="P358" s="13" t="str">
        <f t="shared" si="11"/>
        <v>Groupe Accueil Holding</v>
      </c>
      <c r="Q358" s="19" t="s">
        <v>1826</v>
      </c>
      <c r="R358" s="13">
        <v>75116</v>
      </c>
      <c r="S358" s="13">
        <v>75</v>
      </c>
      <c r="T358" s="15"/>
      <c r="U358" s="20" t="s">
        <v>1827</v>
      </c>
    </row>
    <row r="359" spans="1:21" ht="27.6" x14ac:dyDescent="0.3">
      <c r="A359" s="1">
        <v>1375</v>
      </c>
      <c r="B359" s="12">
        <v>358</v>
      </c>
      <c r="C359" s="13">
        <v>368</v>
      </c>
      <c r="D359" s="14">
        <v>250</v>
      </c>
      <c r="E359" s="14">
        <v>240</v>
      </c>
      <c r="F359" s="14">
        <v>100</v>
      </c>
      <c r="G359" s="15"/>
      <c r="H359" s="15"/>
      <c r="I359" s="16" t="s">
        <v>1828</v>
      </c>
      <c r="J359" s="16" t="s">
        <v>1829</v>
      </c>
      <c r="K359" s="16" t="s">
        <v>17</v>
      </c>
      <c r="L359" s="16" t="s">
        <v>5</v>
      </c>
      <c r="M359" s="17" t="s">
        <v>1830</v>
      </c>
      <c r="N359" s="18" t="str">
        <f t="shared" si="10"/>
        <v>Rossmann</v>
      </c>
      <c r="O359" s="16" t="s">
        <v>227</v>
      </c>
      <c r="P359" s="13" t="str">
        <f t="shared" si="11"/>
        <v>Rossmann Industrie</v>
      </c>
      <c r="Q359" s="19" t="s">
        <v>1831</v>
      </c>
      <c r="R359" s="13">
        <v>67602</v>
      </c>
      <c r="S359" s="13">
        <v>75</v>
      </c>
      <c r="T359" s="15"/>
      <c r="U359" s="20" t="s">
        <v>1832</v>
      </c>
    </row>
    <row r="360" spans="1:21" ht="41.4" x14ac:dyDescent="0.3">
      <c r="A360" s="1">
        <v>530</v>
      </c>
      <c r="B360" s="12">
        <v>359</v>
      </c>
      <c r="C360" s="13">
        <v>349</v>
      </c>
      <c r="D360" s="14">
        <v>250</v>
      </c>
      <c r="E360" s="14">
        <v>250</v>
      </c>
      <c r="F360" s="14">
        <v>200</v>
      </c>
      <c r="G360" s="15"/>
      <c r="H360" s="15"/>
      <c r="I360" s="16" t="s">
        <v>1833</v>
      </c>
      <c r="J360" s="16" t="s">
        <v>1834</v>
      </c>
      <c r="K360" s="16" t="s">
        <v>121</v>
      </c>
      <c r="L360" s="16" t="s">
        <v>5</v>
      </c>
      <c r="M360" s="17" t="s">
        <v>1835</v>
      </c>
      <c r="N360" s="18" t="str">
        <f t="shared" si="10"/>
        <v>Groupe Rousselet</v>
      </c>
      <c r="O360" s="16" t="s">
        <v>55</v>
      </c>
      <c r="P360" s="13" t="str">
        <f t="shared" si="11"/>
        <v>Groupe Rousselet Holding</v>
      </c>
      <c r="Q360" s="19" t="s">
        <v>1231</v>
      </c>
      <c r="R360" s="13">
        <v>92110</v>
      </c>
      <c r="S360" s="13">
        <v>50</v>
      </c>
      <c r="T360" s="15"/>
      <c r="U360" s="20" t="s">
        <v>1836</v>
      </c>
    </row>
    <row r="361" spans="1:21" ht="27.6" x14ac:dyDescent="0.3">
      <c r="A361" s="1">
        <v>2087</v>
      </c>
      <c r="B361" s="12">
        <v>360</v>
      </c>
      <c r="C361" s="13">
        <v>252</v>
      </c>
      <c r="D361" s="14">
        <v>250</v>
      </c>
      <c r="E361" s="14">
        <v>360</v>
      </c>
      <c r="F361" s="14">
        <v>75</v>
      </c>
      <c r="G361" s="15"/>
      <c r="H361" s="15"/>
      <c r="I361" s="16" t="s">
        <v>1837</v>
      </c>
      <c r="J361" s="16" t="s">
        <v>1838</v>
      </c>
      <c r="K361" s="16" t="s">
        <v>150</v>
      </c>
      <c r="L361" s="21"/>
      <c r="M361" s="17" t="s">
        <v>1839</v>
      </c>
      <c r="N361" s="18" t="str">
        <f t="shared" si="10"/>
        <v>Newrest</v>
      </c>
      <c r="O361" s="16" t="s">
        <v>441</v>
      </c>
      <c r="P361" s="13" t="str">
        <f t="shared" si="11"/>
        <v>Newrest Services</v>
      </c>
      <c r="Q361" s="19" t="s">
        <v>1840</v>
      </c>
      <c r="R361" s="13">
        <v>31000</v>
      </c>
      <c r="S361" s="13">
        <v>100</v>
      </c>
      <c r="T361" s="15"/>
      <c r="U361" s="20" t="s">
        <v>1841</v>
      </c>
    </row>
    <row r="362" spans="1:21" ht="27.6" x14ac:dyDescent="0.3">
      <c r="A362" s="1">
        <v>2273</v>
      </c>
      <c r="B362" s="12">
        <v>361</v>
      </c>
      <c r="C362" s="13">
        <v>368</v>
      </c>
      <c r="D362" s="14">
        <v>250</v>
      </c>
      <c r="E362" s="14">
        <v>240</v>
      </c>
      <c r="F362" s="14">
        <v>65</v>
      </c>
      <c r="G362" s="15"/>
      <c r="H362" s="15"/>
      <c r="I362" s="16" t="s">
        <v>1842</v>
      </c>
      <c r="J362" s="16" t="s">
        <v>1843</v>
      </c>
      <c r="K362" s="16" t="s">
        <v>533</v>
      </c>
      <c r="L362" s="21"/>
      <c r="M362" s="17" t="s">
        <v>1844</v>
      </c>
      <c r="N362" s="18" t="str">
        <f t="shared" si="10"/>
        <v>Groupe Carso</v>
      </c>
      <c r="O362" s="16" t="s">
        <v>1845</v>
      </c>
      <c r="P362" s="13" t="str">
        <f t="shared" si="11"/>
        <v>Groupe Carso Pharmacie, Services</v>
      </c>
      <c r="Q362" s="19" t="s">
        <v>1845</v>
      </c>
      <c r="R362" s="13">
        <v>69633</v>
      </c>
      <c r="S362" s="13">
        <v>100</v>
      </c>
      <c r="T362" s="15"/>
      <c r="U362" s="20" t="s">
        <v>1846</v>
      </c>
    </row>
    <row r="363" spans="1:21" ht="41.4" x14ac:dyDescent="0.3">
      <c r="A363" s="1">
        <v>2896</v>
      </c>
      <c r="B363" s="12">
        <v>362</v>
      </c>
      <c r="C363" s="13">
        <v>291</v>
      </c>
      <c r="D363" s="14">
        <v>250</v>
      </c>
      <c r="E363" s="14">
        <v>320</v>
      </c>
      <c r="F363" s="14">
        <v>0</v>
      </c>
      <c r="G363" s="15"/>
      <c r="H363" s="15"/>
      <c r="I363" s="16" t="s">
        <v>1847</v>
      </c>
      <c r="J363" s="16" t="s">
        <v>1848</v>
      </c>
      <c r="K363" s="16" t="s">
        <v>350</v>
      </c>
      <c r="L363" s="16" t="s">
        <v>1848</v>
      </c>
      <c r="M363" s="17" t="s">
        <v>1849</v>
      </c>
      <c r="N363" s="18" t="str">
        <f t="shared" si="10"/>
        <v>Tafanel</v>
      </c>
      <c r="O363" s="16" t="s">
        <v>49</v>
      </c>
      <c r="P363" s="13" t="str">
        <f t="shared" si="11"/>
        <v>Tafanel Distribution</v>
      </c>
      <c r="Q363" s="19" t="s">
        <v>1850</v>
      </c>
      <c r="R363" s="13">
        <v>75018</v>
      </c>
      <c r="S363" s="13">
        <v>75</v>
      </c>
      <c r="T363" s="15"/>
      <c r="U363" s="20" t="s">
        <v>1851</v>
      </c>
    </row>
    <row r="364" spans="1:21" ht="27.6" x14ac:dyDescent="0.3">
      <c r="A364" s="1">
        <v>577</v>
      </c>
      <c r="B364" s="12">
        <v>363</v>
      </c>
      <c r="C364" s="13">
        <v>349</v>
      </c>
      <c r="D364" s="14">
        <v>250</v>
      </c>
      <c r="E364" s="14">
        <v>250</v>
      </c>
      <c r="F364" s="14">
        <v>120</v>
      </c>
      <c r="G364" s="15"/>
      <c r="H364" s="15"/>
      <c r="I364" s="16" t="s">
        <v>1852</v>
      </c>
      <c r="J364" s="16" t="s">
        <v>1853</v>
      </c>
      <c r="K364" s="16" t="s">
        <v>971</v>
      </c>
      <c r="L364" s="16" t="s">
        <v>5</v>
      </c>
      <c r="M364" s="17" t="s">
        <v>1854</v>
      </c>
      <c r="N364" s="18" t="str">
        <f t="shared" si="10"/>
        <v>Maison Thiriet</v>
      </c>
      <c r="O364" s="16" t="s">
        <v>49</v>
      </c>
      <c r="P364" s="13" t="str">
        <f t="shared" si="11"/>
        <v>Maison Thiriet Distribution</v>
      </c>
      <c r="Q364" s="19" t="s">
        <v>1855</v>
      </c>
      <c r="R364" s="13">
        <v>88510</v>
      </c>
      <c r="S364" s="13">
        <v>100</v>
      </c>
      <c r="T364" s="15"/>
      <c r="U364" s="20" t="s">
        <v>1856</v>
      </c>
    </row>
    <row r="365" spans="1:21" ht="41.4" x14ac:dyDescent="0.3">
      <c r="A365" s="1">
        <v>2975</v>
      </c>
      <c r="B365" s="12">
        <v>364</v>
      </c>
      <c r="C365" s="15"/>
      <c r="D365" s="14">
        <v>250</v>
      </c>
      <c r="E365" s="14">
        <v>150</v>
      </c>
      <c r="F365" s="14">
        <v>0</v>
      </c>
      <c r="G365" s="15"/>
      <c r="H365" s="15"/>
      <c r="I365" s="16" t="s">
        <v>1857</v>
      </c>
      <c r="J365" s="16" t="s">
        <v>1858</v>
      </c>
      <c r="K365" s="16" t="s">
        <v>1859</v>
      </c>
      <c r="L365" s="21"/>
      <c r="M365" s="17" t="s">
        <v>1860</v>
      </c>
      <c r="N365" s="18" t="str">
        <f t="shared" si="10"/>
        <v>Actual Leader Group</v>
      </c>
      <c r="O365" s="16" t="s">
        <v>441</v>
      </c>
      <c r="P365" s="13" t="str">
        <f t="shared" si="11"/>
        <v>Actual Leader Group Services</v>
      </c>
      <c r="Q365" s="19" t="s">
        <v>1861</v>
      </c>
      <c r="R365" s="13">
        <v>53000</v>
      </c>
      <c r="S365" s="13">
        <v>75</v>
      </c>
      <c r="T365" s="19" t="s">
        <v>32</v>
      </c>
      <c r="U365" s="20" t="s">
        <v>1862</v>
      </c>
    </row>
    <row r="366" spans="1:21" ht="28.5" customHeight="1" x14ac:dyDescent="0.3">
      <c r="A366" s="1">
        <v>728</v>
      </c>
      <c r="B366" s="12">
        <v>365</v>
      </c>
      <c r="C366" s="13">
        <v>349</v>
      </c>
      <c r="D366" s="14">
        <v>245</v>
      </c>
      <c r="E366" s="14">
        <v>250</v>
      </c>
      <c r="F366" s="14">
        <v>57.938707200000003</v>
      </c>
      <c r="G366" s="15"/>
      <c r="H366" s="15"/>
      <c r="I366" s="16" t="s">
        <v>1863</v>
      </c>
      <c r="J366" s="16" t="s">
        <v>1864</v>
      </c>
      <c r="K366" s="21"/>
      <c r="L366" s="16" t="s">
        <v>191</v>
      </c>
      <c r="M366" s="17" t="s">
        <v>1865</v>
      </c>
      <c r="N366" s="18" t="str">
        <f t="shared" si="10"/>
        <v>Champagne Pol-Roger</v>
      </c>
      <c r="O366" s="16" t="s">
        <v>61</v>
      </c>
      <c r="P366" s="13" t="str">
        <f t="shared" si="11"/>
        <v>Champagne Pol-Roger Vins, Champagne</v>
      </c>
      <c r="Q366" s="19" t="s">
        <v>61</v>
      </c>
      <c r="R366" s="13">
        <v>51200</v>
      </c>
      <c r="S366" s="13">
        <v>50</v>
      </c>
      <c r="T366" s="15"/>
      <c r="U366" s="20" t="s">
        <v>1866</v>
      </c>
    </row>
    <row r="367" spans="1:21" ht="27.6" x14ac:dyDescent="0.3">
      <c r="A367" s="1">
        <v>2875</v>
      </c>
      <c r="B367" s="12">
        <v>366</v>
      </c>
      <c r="C367" s="15"/>
      <c r="D367" s="14">
        <v>245</v>
      </c>
      <c r="E367" s="14">
        <v>160</v>
      </c>
      <c r="F367" s="14">
        <v>0</v>
      </c>
      <c r="G367" s="15"/>
      <c r="H367" s="15"/>
      <c r="I367" s="16" t="s">
        <v>1867</v>
      </c>
      <c r="J367" s="16" t="s">
        <v>1868</v>
      </c>
      <c r="K367" s="16" t="s">
        <v>242</v>
      </c>
      <c r="L367" s="21"/>
      <c r="M367" s="17" t="s">
        <v>1869</v>
      </c>
      <c r="N367" s="18" t="str">
        <f t="shared" si="10"/>
        <v>Checkr</v>
      </c>
      <c r="O367" s="16" t="s">
        <v>72</v>
      </c>
      <c r="P367" s="13" t="str">
        <f t="shared" si="11"/>
        <v>Checkr Numérique</v>
      </c>
      <c r="Q367" s="19" t="s">
        <v>73</v>
      </c>
      <c r="R367" s="13">
        <v>94104</v>
      </c>
      <c r="S367" s="13">
        <v>100</v>
      </c>
      <c r="T367" s="15"/>
      <c r="U367" s="20" t="s">
        <v>1870</v>
      </c>
    </row>
    <row r="368" spans="1:21" ht="27.6" x14ac:dyDescent="0.3">
      <c r="A368" s="1">
        <v>2836</v>
      </c>
      <c r="B368" s="12">
        <v>367</v>
      </c>
      <c r="C368" s="13">
        <v>408</v>
      </c>
      <c r="D368" s="14">
        <v>240</v>
      </c>
      <c r="E368" s="14">
        <v>215</v>
      </c>
      <c r="F368" s="14">
        <v>0</v>
      </c>
      <c r="G368" s="15"/>
      <c r="H368" s="15"/>
      <c r="I368" s="16" t="s">
        <v>1871</v>
      </c>
      <c r="J368" s="16" t="s">
        <v>1872</v>
      </c>
      <c r="K368" s="16" t="s">
        <v>150</v>
      </c>
      <c r="L368" s="21"/>
      <c r="M368" s="17" t="s">
        <v>1873</v>
      </c>
      <c r="N368" s="18" t="str">
        <f t="shared" si="10"/>
        <v>Exclusive Group</v>
      </c>
      <c r="O368" s="16" t="s">
        <v>72</v>
      </c>
      <c r="P368" s="13" t="str">
        <f t="shared" si="11"/>
        <v>Exclusive Group Numérique</v>
      </c>
      <c r="Q368" s="19" t="s">
        <v>1874</v>
      </c>
      <c r="R368" s="13">
        <v>92100</v>
      </c>
      <c r="S368" s="13">
        <v>100</v>
      </c>
      <c r="T368" s="15"/>
      <c r="U368" s="20" t="s">
        <v>1875</v>
      </c>
    </row>
    <row r="369" spans="1:21" ht="41.4" x14ac:dyDescent="0.3">
      <c r="A369" s="1">
        <v>3129</v>
      </c>
      <c r="B369" s="12">
        <v>368</v>
      </c>
      <c r="C369" s="15"/>
      <c r="D369" s="14">
        <v>240</v>
      </c>
      <c r="E369" s="14">
        <v>0</v>
      </c>
      <c r="F369" s="14">
        <v>0</v>
      </c>
      <c r="G369" s="15"/>
      <c r="H369" s="15"/>
      <c r="I369" s="16" t="s">
        <v>1876</v>
      </c>
      <c r="J369" s="16" t="s">
        <v>1877</v>
      </c>
      <c r="K369" s="16" t="s">
        <v>1878</v>
      </c>
      <c r="L369" s="21"/>
      <c r="M369" s="17" t="s">
        <v>1879</v>
      </c>
      <c r="N369" s="18" t="str">
        <f t="shared" si="10"/>
        <v>Vivet Technologies</v>
      </c>
      <c r="O369" s="16" t="s">
        <v>259</v>
      </c>
      <c r="P369" s="13" t="str">
        <f t="shared" si="11"/>
        <v>Vivet Technologies Pharmacie</v>
      </c>
      <c r="Q369" s="19" t="s">
        <v>259</v>
      </c>
      <c r="R369" s="13">
        <v>75008</v>
      </c>
      <c r="S369" s="13">
        <v>100</v>
      </c>
      <c r="T369" s="15"/>
      <c r="U369" s="20" t="s">
        <v>1880</v>
      </c>
    </row>
    <row r="370" spans="1:21" ht="27.6" x14ac:dyDescent="0.3">
      <c r="A370" s="1">
        <v>1624</v>
      </c>
      <c r="B370" s="12">
        <v>369</v>
      </c>
      <c r="C370" s="13">
        <v>328</v>
      </c>
      <c r="D370" s="14">
        <v>240</v>
      </c>
      <c r="E370" s="14">
        <v>290</v>
      </c>
      <c r="F370" s="14">
        <v>300</v>
      </c>
      <c r="G370" s="15"/>
      <c r="H370" s="15"/>
      <c r="I370" s="16" t="s">
        <v>1881</v>
      </c>
      <c r="J370" s="16" t="s">
        <v>1882</v>
      </c>
      <c r="K370" s="16" t="s">
        <v>805</v>
      </c>
      <c r="L370" s="16" t="s">
        <v>5</v>
      </c>
      <c r="M370" s="17" t="s">
        <v>1883</v>
      </c>
      <c r="N370" s="18" t="str">
        <f t="shared" si="10"/>
        <v>Rabot Dutilleul</v>
      </c>
      <c r="O370" s="16" t="s">
        <v>221</v>
      </c>
      <c r="P370" s="13" t="str">
        <f t="shared" si="11"/>
        <v>Rabot Dutilleul BTP</v>
      </c>
      <c r="Q370" s="19" t="s">
        <v>1884</v>
      </c>
      <c r="R370" s="13">
        <v>59777</v>
      </c>
      <c r="S370" s="13">
        <v>50</v>
      </c>
      <c r="T370" s="15"/>
      <c r="U370" s="20" t="s">
        <v>1885</v>
      </c>
    </row>
    <row r="371" spans="1:21" ht="27.6" x14ac:dyDescent="0.3">
      <c r="A371" s="1">
        <v>2940</v>
      </c>
      <c r="B371" s="12">
        <v>370</v>
      </c>
      <c r="C371" s="13">
        <v>415</v>
      </c>
      <c r="D371" s="14">
        <v>240</v>
      </c>
      <c r="E371" s="14">
        <v>200</v>
      </c>
      <c r="F371" s="14">
        <v>0</v>
      </c>
      <c r="G371" s="15"/>
      <c r="H371" s="15"/>
      <c r="I371" s="16" t="s">
        <v>1886</v>
      </c>
      <c r="J371" s="16" t="s">
        <v>1887</v>
      </c>
      <c r="K371" s="16" t="s">
        <v>59</v>
      </c>
      <c r="L371" s="21"/>
      <c r="M371" s="17" t="s">
        <v>1888</v>
      </c>
      <c r="N371" s="18" t="str">
        <f t="shared" si="10"/>
        <v>Alcen</v>
      </c>
      <c r="O371" s="16" t="s">
        <v>441</v>
      </c>
      <c r="P371" s="13" t="str">
        <f t="shared" si="11"/>
        <v>Alcen Services</v>
      </c>
      <c r="Q371" s="19" t="s">
        <v>1889</v>
      </c>
      <c r="R371" s="13">
        <v>75008</v>
      </c>
      <c r="S371" s="13">
        <v>100</v>
      </c>
      <c r="T371" s="15"/>
      <c r="U371" s="20" t="s">
        <v>2617</v>
      </c>
    </row>
    <row r="372" spans="1:21" ht="41.4" x14ac:dyDescent="0.3">
      <c r="A372" s="1">
        <v>616</v>
      </c>
      <c r="B372" s="12">
        <v>371</v>
      </c>
      <c r="C372" s="13">
        <v>368</v>
      </c>
      <c r="D372" s="14">
        <v>240</v>
      </c>
      <c r="E372" s="14">
        <v>240</v>
      </c>
      <c r="F372" s="14">
        <v>180</v>
      </c>
      <c r="G372" s="19" t="s">
        <v>32</v>
      </c>
      <c r="H372" s="15"/>
      <c r="I372" s="16" t="s">
        <v>1890</v>
      </c>
      <c r="J372" s="16" t="s">
        <v>1891</v>
      </c>
      <c r="K372" s="16" t="s">
        <v>36</v>
      </c>
      <c r="L372" s="16" t="s">
        <v>5</v>
      </c>
      <c r="M372" s="17" t="s">
        <v>1892</v>
      </c>
      <c r="N372" s="18" t="str">
        <f t="shared" si="10"/>
        <v>Chateau Ausone</v>
      </c>
      <c r="O372" s="16" t="s">
        <v>808</v>
      </c>
      <c r="P372" s="13" t="str">
        <f t="shared" si="11"/>
        <v>Chateau Ausone Vins</v>
      </c>
      <c r="Q372" s="19" t="s">
        <v>808</v>
      </c>
      <c r="R372" s="13">
        <v>33330</v>
      </c>
      <c r="S372" s="13">
        <v>75</v>
      </c>
      <c r="T372" s="19" t="s">
        <v>32</v>
      </c>
      <c r="U372" s="20" t="s">
        <v>1893</v>
      </c>
    </row>
    <row r="373" spans="1:21" ht="27.6" x14ac:dyDescent="0.3">
      <c r="A373" s="1">
        <v>149</v>
      </c>
      <c r="B373" s="12">
        <v>372</v>
      </c>
      <c r="C373" s="13">
        <v>378</v>
      </c>
      <c r="D373" s="14">
        <v>235.41037122239999</v>
      </c>
      <c r="E373" s="14">
        <v>229.90209154627499</v>
      </c>
      <c r="F373" s="14">
        <v>145.80631555116</v>
      </c>
      <c r="G373" s="15"/>
      <c r="H373" s="15"/>
      <c r="I373" s="16" t="s">
        <v>1894</v>
      </c>
      <c r="J373" s="16" t="s">
        <v>1895</v>
      </c>
      <c r="K373" s="16" t="s">
        <v>65</v>
      </c>
      <c r="L373" s="21"/>
      <c r="M373" s="17" t="s">
        <v>1896</v>
      </c>
      <c r="N373" s="18" t="str">
        <f t="shared" si="10"/>
        <v>Viel Et Cie</v>
      </c>
      <c r="O373" s="16" t="s">
        <v>1719</v>
      </c>
      <c r="P373" s="13" t="str">
        <f t="shared" si="11"/>
        <v>Viel Et Cie Finance</v>
      </c>
      <c r="Q373" s="19" t="s">
        <v>441</v>
      </c>
      <c r="R373" s="13">
        <v>75001</v>
      </c>
      <c r="S373" s="13">
        <v>100</v>
      </c>
      <c r="T373" s="15"/>
      <c r="U373" s="20" t="s">
        <v>1897</v>
      </c>
    </row>
    <row r="374" spans="1:21" ht="27.6" x14ac:dyDescent="0.3">
      <c r="A374" s="1">
        <v>777</v>
      </c>
      <c r="B374" s="12">
        <v>373</v>
      </c>
      <c r="C374" s="13">
        <v>297</v>
      </c>
      <c r="D374" s="14">
        <v>234.5152155829</v>
      </c>
      <c r="E374" s="14">
        <v>315.16165189536002</v>
      </c>
      <c r="F374" s="14">
        <v>143.53317903449999</v>
      </c>
      <c r="G374" s="15"/>
      <c r="H374" s="15"/>
      <c r="I374" s="16" t="s">
        <v>1898</v>
      </c>
      <c r="J374" s="16" t="s">
        <v>1899</v>
      </c>
      <c r="K374" s="16" t="s">
        <v>1900</v>
      </c>
      <c r="L374" s="16" t="s">
        <v>5</v>
      </c>
      <c r="M374" s="17" t="s">
        <v>1901</v>
      </c>
      <c r="N374" s="18" t="str">
        <f t="shared" si="10"/>
        <v xml:space="preserve">Lisi </v>
      </c>
      <c r="O374" s="16" t="s">
        <v>227</v>
      </c>
      <c r="P374" s="13" t="str">
        <f t="shared" si="11"/>
        <v>Lisi  Industrie</v>
      </c>
      <c r="Q374" s="19" t="s">
        <v>227</v>
      </c>
      <c r="R374" s="13">
        <v>90008</v>
      </c>
      <c r="S374" s="13">
        <v>75</v>
      </c>
      <c r="T374" s="15"/>
      <c r="U374" s="20" t="s">
        <v>1902</v>
      </c>
    </row>
    <row r="375" spans="1:21" ht="27.6" x14ac:dyDescent="0.3">
      <c r="A375" s="1">
        <v>674</v>
      </c>
      <c r="B375" s="12">
        <v>374</v>
      </c>
      <c r="C375" s="13">
        <v>290</v>
      </c>
      <c r="D375" s="14">
        <v>230.4773650299</v>
      </c>
      <c r="E375" s="14">
        <v>325.25239123030002</v>
      </c>
      <c r="F375" s="14">
        <v>242.93275146240001</v>
      </c>
      <c r="G375" s="15"/>
      <c r="H375" s="15"/>
      <c r="I375" s="16" t="s">
        <v>1903</v>
      </c>
      <c r="J375" s="16" t="s">
        <v>1904</v>
      </c>
      <c r="K375" s="16" t="s">
        <v>1685</v>
      </c>
      <c r="L375" s="16" t="s">
        <v>5</v>
      </c>
      <c r="M375" s="17" t="s">
        <v>1905</v>
      </c>
      <c r="N375" s="18" t="str">
        <f t="shared" si="10"/>
        <v>Manitou</v>
      </c>
      <c r="O375" s="16" t="s">
        <v>227</v>
      </c>
      <c r="P375" s="13" t="str">
        <f t="shared" si="11"/>
        <v>Manitou Industrie</v>
      </c>
      <c r="Q375" s="19" t="s">
        <v>227</v>
      </c>
      <c r="R375" s="13">
        <v>44158</v>
      </c>
      <c r="S375" s="13">
        <v>75</v>
      </c>
      <c r="T375" s="15"/>
      <c r="U375" s="20" t="s">
        <v>1906</v>
      </c>
    </row>
    <row r="376" spans="1:21" ht="27.6" x14ac:dyDescent="0.3">
      <c r="A376" s="1">
        <v>2269</v>
      </c>
      <c r="B376" s="12">
        <v>375</v>
      </c>
      <c r="C376" s="13">
        <v>349</v>
      </c>
      <c r="D376" s="14">
        <v>230</v>
      </c>
      <c r="E376" s="14">
        <v>250</v>
      </c>
      <c r="F376" s="14">
        <v>100</v>
      </c>
      <c r="G376" s="15"/>
      <c r="H376" s="15"/>
      <c r="I376" s="16" t="s">
        <v>1907</v>
      </c>
      <c r="J376" s="16" t="s">
        <v>1908</v>
      </c>
      <c r="K376" s="16" t="s">
        <v>371</v>
      </c>
      <c r="L376" s="16" t="s">
        <v>5</v>
      </c>
      <c r="M376" s="17" t="s">
        <v>1909</v>
      </c>
      <c r="N376" s="18" t="str">
        <f t="shared" si="10"/>
        <v>Car Avenue</v>
      </c>
      <c r="O376" s="16" t="s">
        <v>187</v>
      </c>
      <c r="P376" s="13" t="str">
        <f t="shared" si="11"/>
        <v>Car Avenue Automobile</v>
      </c>
      <c r="Q376" s="19" t="s">
        <v>1532</v>
      </c>
      <c r="R376" s="13">
        <v>57300</v>
      </c>
      <c r="S376" s="13">
        <v>75</v>
      </c>
      <c r="T376" s="15"/>
      <c r="U376" s="20" t="s">
        <v>1910</v>
      </c>
    </row>
    <row r="377" spans="1:21" ht="27.6" x14ac:dyDescent="0.3">
      <c r="A377" s="1">
        <v>2871</v>
      </c>
      <c r="B377" s="12">
        <v>376</v>
      </c>
      <c r="C377" s="13">
        <v>378</v>
      </c>
      <c r="D377" s="14">
        <v>230</v>
      </c>
      <c r="E377" s="14">
        <v>230</v>
      </c>
      <c r="F377" s="14">
        <v>0</v>
      </c>
      <c r="G377" s="15"/>
      <c r="H377" s="15"/>
      <c r="I377" s="16" t="s">
        <v>1911</v>
      </c>
      <c r="J377" s="16" t="s">
        <v>1912</v>
      </c>
      <c r="K377" s="16" t="s">
        <v>1408</v>
      </c>
      <c r="L377" s="21"/>
      <c r="M377" s="17" t="s">
        <v>1913</v>
      </c>
      <c r="N377" s="18" t="str">
        <f t="shared" si="10"/>
        <v>Groupe Bovis</v>
      </c>
      <c r="O377" s="16" t="s">
        <v>157</v>
      </c>
      <c r="P377" s="13" t="str">
        <f t="shared" si="11"/>
        <v>Groupe Bovis Transports</v>
      </c>
      <c r="Q377" s="19" t="s">
        <v>1231</v>
      </c>
      <c r="R377" s="13">
        <v>91712</v>
      </c>
      <c r="S377" s="13">
        <v>75</v>
      </c>
      <c r="T377" s="19" t="s">
        <v>32</v>
      </c>
      <c r="U377" s="20" t="s">
        <v>1914</v>
      </c>
    </row>
    <row r="378" spans="1:21" ht="27.6" x14ac:dyDescent="0.3">
      <c r="A378" s="1">
        <v>1429</v>
      </c>
      <c r="B378" s="12">
        <v>377</v>
      </c>
      <c r="C378" s="13">
        <v>349</v>
      </c>
      <c r="D378" s="14">
        <v>230</v>
      </c>
      <c r="E378" s="14">
        <v>250</v>
      </c>
      <c r="F378" s="14">
        <v>120</v>
      </c>
      <c r="G378" s="15"/>
      <c r="H378" s="15"/>
      <c r="I378" s="16" t="s">
        <v>1915</v>
      </c>
      <c r="J378" s="16" t="s">
        <v>1916</v>
      </c>
      <c r="K378" s="16" t="s">
        <v>393</v>
      </c>
      <c r="L378" s="16" t="s">
        <v>5</v>
      </c>
      <c r="M378" s="17" t="s">
        <v>1917</v>
      </c>
      <c r="N378" s="18" t="str">
        <f t="shared" si="10"/>
        <v>Gueudet</v>
      </c>
      <c r="O378" s="16" t="s">
        <v>187</v>
      </c>
      <c r="P378" s="13" t="str">
        <f t="shared" si="11"/>
        <v>Gueudet Automobile</v>
      </c>
      <c r="Q378" s="19" t="s">
        <v>1532</v>
      </c>
      <c r="R378" s="13">
        <v>80000</v>
      </c>
      <c r="S378" s="13">
        <v>75</v>
      </c>
      <c r="T378" s="15"/>
      <c r="U378" s="20" t="s">
        <v>1918</v>
      </c>
    </row>
    <row r="379" spans="1:21" ht="41.4" x14ac:dyDescent="0.3">
      <c r="A379" s="1">
        <v>1812</v>
      </c>
      <c r="B379" s="12">
        <v>378</v>
      </c>
      <c r="C379" s="13">
        <v>378</v>
      </c>
      <c r="D379" s="14">
        <v>230</v>
      </c>
      <c r="E379" s="14">
        <v>230</v>
      </c>
      <c r="F379" s="14">
        <v>171.84762522969299</v>
      </c>
      <c r="G379" s="15"/>
      <c r="H379" s="15"/>
      <c r="I379" s="16" t="s">
        <v>1919</v>
      </c>
      <c r="J379" s="16" t="s">
        <v>1920</v>
      </c>
      <c r="K379" s="16" t="s">
        <v>360</v>
      </c>
      <c r="L379" s="16" t="s">
        <v>1921</v>
      </c>
      <c r="M379" s="17" t="s">
        <v>1922</v>
      </c>
      <c r="N379" s="18" t="str">
        <f t="shared" si="10"/>
        <v>Etam Developpement</v>
      </c>
      <c r="O379" s="16" t="s">
        <v>49</v>
      </c>
      <c r="P379" s="13" t="str">
        <f t="shared" si="11"/>
        <v>Etam Developpement Distribution</v>
      </c>
      <c r="Q379" s="19" t="s">
        <v>1923</v>
      </c>
      <c r="R379" s="13">
        <v>92110</v>
      </c>
      <c r="S379" s="13">
        <v>75</v>
      </c>
      <c r="T379" s="15"/>
      <c r="U379" s="20" t="s">
        <v>1924</v>
      </c>
    </row>
    <row r="380" spans="1:21" ht="27.6" x14ac:dyDescent="0.3">
      <c r="A380" s="1">
        <v>634</v>
      </c>
      <c r="B380" s="12">
        <v>379</v>
      </c>
      <c r="C380" s="13">
        <v>339</v>
      </c>
      <c r="D380" s="14">
        <v>230</v>
      </c>
      <c r="E380" s="14">
        <v>260</v>
      </c>
      <c r="F380" s="14">
        <v>120</v>
      </c>
      <c r="G380" s="15"/>
      <c r="H380" s="15"/>
      <c r="I380" s="16" t="s">
        <v>1925</v>
      </c>
      <c r="J380" s="16" t="s">
        <v>1926</v>
      </c>
      <c r="K380" s="16" t="s">
        <v>1927</v>
      </c>
      <c r="L380" s="16" t="s">
        <v>5</v>
      </c>
      <c r="M380" s="17" t="s">
        <v>1928</v>
      </c>
      <c r="N380" s="18" t="str">
        <f t="shared" si="10"/>
        <v>Heppner</v>
      </c>
      <c r="O380" s="16" t="s">
        <v>157</v>
      </c>
      <c r="P380" s="13" t="str">
        <f t="shared" si="11"/>
        <v>Heppner Transports</v>
      </c>
      <c r="Q380" s="19" t="s">
        <v>950</v>
      </c>
      <c r="R380" s="13">
        <v>93130</v>
      </c>
      <c r="S380" s="13">
        <v>75</v>
      </c>
      <c r="T380" s="15"/>
      <c r="U380" s="20" t="s">
        <v>1929</v>
      </c>
    </row>
    <row r="381" spans="1:21" ht="27.6" x14ac:dyDescent="0.3">
      <c r="A381" s="1">
        <v>830</v>
      </c>
      <c r="B381" s="12">
        <v>380</v>
      </c>
      <c r="C381" s="13">
        <v>278</v>
      </c>
      <c r="D381" s="14">
        <v>229.9133610737</v>
      </c>
      <c r="E381" s="14">
        <v>330.29134693890001</v>
      </c>
      <c r="F381" s="14">
        <v>206.397943137</v>
      </c>
      <c r="G381" s="15"/>
      <c r="H381" s="15"/>
      <c r="I381" s="16" t="s">
        <v>1930</v>
      </c>
      <c r="J381" s="16" t="s">
        <v>1931</v>
      </c>
      <c r="K381" s="16" t="s">
        <v>1932</v>
      </c>
      <c r="L381" s="16" t="s">
        <v>5</v>
      </c>
      <c r="M381" s="17" t="s">
        <v>1905</v>
      </c>
      <c r="N381" s="18" t="str">
        <f t="shared" si="10"/>
        <v>Manitou</v>
      </c>
      <c r="O381" s="16" t="s">
        <v>227</v>
      </c>
      <c r="P381" s="13" t="str">
        <f t="shared" si="11"/>
        <v>Manitou Industrie</v>
      </c>
      <c r="Q381" s="19" t="s">
        <v>227</v>
      </c>
      <c r="R381" s="13">
        <v>44158</v>
      </c>
      <c r="S381" s="13">
        <v>75</v>
      </c>
      <c r="T381" s="15"/>
      <c r="U381" s="20" t="s">
        <v>2618</v>
      </c>
    </row>
    <row r="382" spans="1:21" ht="41.4" x14ac:dyDescent="0.3">
      <c r="A382" s="1">
        <v>1000</v>
      </c>
      <c r="B382" s="12">
        <v>381</v>
      </c>
      <c r="C382" s="13">
        <v>349</v>
      </c>
      <c r="D382" s="14">
        <v>229.82745307120001</v>
      </c>
      <c r="E382" s="14">
        <v>250.15441440952</v>
      </c>
      <c r="F382" s="14">
        <v>56.433685283640003</v>
      </c>
      <c r="G382" s="15"/>
      <c r="H382" s="15"/>
      <c r="I382" s="16" t="s">
        <v>1933</v>
      </c>
      <c r="J382" s="16" t="s">
        <v>1934</v>
      </c>
      <c r="K382" s="16" t="s">
        <v>306</v>
      </c>
      <c r="L382" s="16" t="s">
        <v>1935</v>
      </c>
      <c r="M382" s="17" t="s">
        <v>1936</v>
      </c>
      <c r="N382" s="18" t="str">
        <f t="shared" si="10"/>
        <v>Wavestone</v>
      </c>
      <c r="O382" s="16" t="s">
        <v>441</v>
      </c>
      <c r="P382" s="13" t="str">
        <f t="shared" si="11"/>
        <v>Wavestone Services</v>
      </c>
      <c r="Q382" s="19" t="s">
        <v>441</v>
      </c>
      <c r="R382" s="13">
        <v>92042</v>
      </c>
      <c r="S382" s="13">
        <v>100</v>
      </c>
      <c r="T382" s="15"/>
      <c r="U382" s="20" t="s">
        <v>1937</v>
      </c>
    </row>
    <row r="383" spans="1:21" ht="41.4" x14ac:dyDescent="0.3">
      <c r="A383" s="1">
        <v>320</v>
      </c>
      <c r="B383" s="12">
        <v>382</v>
      </c>
      <c r="C383" s="13">
        <v>467</v>
      </c>
      <c r="D383" s="14">
        <v>229.65178599999999</v>
      </c>
      <c r="E383" s="14">
        <v>170.40437</v>
      </c>
      <c r="F383" s="14">
        <v>16.941946492224002</v>
      </c>
      <c r="G383" s="15"/>
      <c r="H383" s="15"/>
      <c r="I383" s="16" t="s">
        <v>1938</v>
      </c>
      <c r="J383" s="16" t="s">
        <v>730</v>
      </c>
      <c r="K383" s="16" t="s">
        <v>242</v>
      </c>
      <c r="L383" s="21"/>
      <c r="M383" s="17" t="s">
        <v>1939</v>
      </c>
      <c r="N383" s="18" t="str">
        <f t="shared" si="10"/>
        <v>Teleperformance</v>
      </c>
      <c r="O383" s="16" t="s">
        <v>441</v>
      </c>
      <c r="P383" s="13" t="str">
        <f t="shared" si="11"/>
        <v>Teleperformance Services</v>
      </c>
      <c r="Q383" s="19" t="s">
        <v>162</v>
      </c>
      <c r="R383" s="13">
        <v>75008</v>
      </c>
      <c r="S383" s="13">
        <v>100</v>
      </c>
      <c r="T383" s="15"/>
      <c r="U383" s="20" t="s">
        <v>1940</v>
      </c>
    </row>
    <row r="384" spans="1:21" ht="27.6" x14ac:dyDescent="0.3">
      <c r="A384" s="1">
        <v>330</v>
      </c>
      <c r="B384" s="12">
        <v>383</v>
      </c>
      <c r="C384" s="13">
        <v>436</v>
      </c>
      <c r="D384" s="14">
        <v>225.46128342360001</v>
      </c>
      <c r="E384" s="14">
        <v>190.31396241179999</v>
      </c>
      <c r="F384" s="14">
        <v>302.935300352838</v>
      </c>
      <c r="G384" s="15"/>
      <c r="H384" s="15"/>
      <c r="I384" s="16" t="s">
        <v>1941</v>
      </c>
      <c r="J384" s="16" t="s">
        <v>1942</v>
      </c>
      <c r="K384" s="16" t="s">
        <v>393</v>
      </c>
      <c r="L384" s="16" t="s">
        <v>5</v>
      </c>
      <c r="M384" s="17" t="s">
        <v>1943</v>
      </c>
      <c r="N384" s="18" t="str">
        <f t="shared" si="10"/>
        <v>Cegedim</v>
      </c>
      <c r="O384" s="16" t="s">
        <v>72</v>
      </c>
      <c r="P384" s="13" t="str">
        <f t="shared" si="11"/>
        <v>Cegedim Numérique</v>
      </c>
      <c r="Q384" s="19" t="s">
        <v>1944</v>
      </c>
      <c r="R384" s="13">
        <v>92100</v>
      </c>
      <c r="S384" s="13">
        <v>100</v>
      </c>
      <c r="T384" s="15"/>
      <c r="U384" s="20" t="s">
        <v>1945</v>
      </c>
    </row>
    <row r="385" spans="1:21" ht="41.4" x14ac:dyDescent="0.3">
      <c r="A385" s="1">
        <v>2510</v>
      </c>
      <c r="B385" s="12">
        <v>384</v>
      </c>
      <c r="C385" s="13">
        <v>388</v>
      </c>
      <c r="D385" s="14">
        <v>225</v>
      </c>
      <c r="E385" s="14">
        <v>225</v>
      </c>
      <c r="F385" s="14">
        <v>0</v>
      </c>
      <c r="G385" s="15"/>
      <c r="H385" s="15"/>
      <c r="I385" s="16" t="s">
        <v>1946</v>
      </c>
      <c r="J385" s="16" t="s">
        <v>1947</v>
      </c>
      <c r="K385" s="16" t="s">
        <v>1948</v>
      </c>
      <c r="L385" s="16" t="s">
        <v>1949</v>
      </c>
      <c r="M385" s="17" t="s">
        <v>1187</v>
      </c>
      <c r="N385" s="18" t="str">
        <f t="shared" si="10"/>
        <v>Romanee Conti</v>
      </c>
      <c r="O385" s="16" t="s">
        <v>808</v>
      </c>
      <c r="P385" s="13" t="str">
        <f t="shared" si="11"/>
        <v>Romanee Conti Vins</v>
      </c>
      <c r="Q385" s="19" t="s">
        <v>808</v>
      </c>
      <c r="R385" s="13">
        <v>21700</v>
      </c>
      <c r="S385" s="13">
        <v>50</v>
      </c>
      <c r="T385" s="15"/>
      <c r="U385" s="20" t="s">
        <v>1950</v>
      </c>
    </row>
    <row r="386" spans="1:21" ht="41.4" x14ac:dyDescent="0.3">
      <c r="A386" s="1">
        <v>81</v>
      </c>
      <c r="B386" s="12">
        <v>385</v>
      </c>
      <c r="C386" s="13">
        <v>349</v>
      </c>
      <c r="D386" s="14">
        <v>220</v>
      </c>
      <c r="E386" s="14">
        <v>250</v>
      </c>
      <c r="F386" s="14">
        <v>150</v>
      </c>
      <c r="G386" s="15"/>
      <c r="H386" s="15"/>
      <c r="I386" s="16" t="s">
        <v>1951</v>
      </c>
      <c r="J386" s="16" t="s">
        <v>1952</v>
      </c>
      <c r="K386" s="16" t="s">
        <v>1627</v>
      </c>
      <c r="L386" s="16" t="s">
        <v>5</v>
      </c>
      <c r="M386" s="17" t="s">
        <v>1953</v>
      </c>
      <c r="N386" s="18" t="str">
        <f t="shared" si="10"/>
        <v>Grands Vins Jc Boisset</v>
      </c>
      <c r="O386" s="16" t="s">
        <v>808</v>
      </c>
      <c r="P386" s="13" t="str">
        <f t="shared" si="11"/>
        <v>Grands Vins Jc Boisset Vins</v>
      </c>
      <c r="Q386" s="19" t="s">
        <v>808</v>
      </c>
      <c r="R386" s="13">
        <v>21700</v>
      </c>
      <c r="S386" s="13">
        <v>100</v>
      </c>
      <c r="T386" s="15"/>
      <c r="U386" s="20" t="s">
        <v>1954</v>
      </c>
    </row>
    <row r="387" spans="1:21" ht="41.4" x14ac:dyDescent="0.3">
      <c r="A387" s="1">
        <v>2431</v>
      </c>
      <c r="B387" s="12">
        <v>386</v>
      </c>
      <c r="C387" s="13">
        <v>334</v>
      </c>
      <c r="D387" s="14">
        <v>220</v>
      </c>
      <c r="E387" s="14">
        <v>270</v>
      </c>
      <c r="F387" s="14">
        <v>250</v>
      </c>
      <c r="G387" s="15"/>
      <c r="H387" s="15"/>
      <c r="I387" s="16" t="s">
        <v>1955</v>
      </c>
      <c r="J387" s="16" t="s">
        <v>1641</v>
      </c>
      <c r="K387" s="16" t="s">
        <v>1956</v>
      </c>
      <c r="L387" s="21"/>
      <c r="M387" s="17" t="s">
        <v>1957</v>
      </c>
      <c r="N387" s="18" t="str">
        <f t="shared" ref="N387:N450" si="12">PROPER(M387)</f>
        <v>Groupe Beaumarly</v>
      </c>
      <c r="O387" s="16" t="s">
        <v>1958</v>
      </c>
      <c r="P387" s="13" t="str">
        <f t="shared" ref="P387:P450" si="13">CONCATENATE(N387," ",(O387))</f>
        <v>Groupe Beaumarly Hôtellerie, Restauration</v>
      </c>
      <c r="Q387" s="19" t="s">
        <v>1958</v>
      </c>
      <c r="R387" s="13">
        <v>75002</v>
      </c>
      <c r="S387" s="13">
        <v>100</v>
      </c>
      <c r="T387" s="15"/>
      <c r="U387" s="20" t="s">
        <v>1959</v>
      </c>
    </row>
    <row r="388" spans="1:21" ht="41.4" x14ac:dyDescent="0.3">
      <c r="A388" s="1">
        <v>2147</v>
      </c>
      <c r="B388" s="12">
        <v>387</v>
      </c>
      <c r="C388" s="13">
        <v>339</v>
      </c>
      <c r="D388" s="14">
        <v>220</v>
      </c>
      <c r="E388" s="14">
        <v>260</v>
      </c>
      <c r="F388" s="14">
        <v>70</v>
      </c>
      <c r="G388" s="15"/>
      <c r="H388" s="15"/>
      <c r="I388" s="16" t="s">
        <v>1960</v>
      </c>
      <c r="J388" s="16" t="s">
        <v>1961</v>
      </c>
      <c r="K388" s="16" t="s">
        <v>508</v>
      </c>
      <c r="L388" s="21"/>
      <c r="M388" s="17" t="s">
        <v>1962</v>
      </c>
      <c r="N388" s="18" t="str">
        <f t="shared" si="12"/>
        <v>By My Car Groupe</v>
      </c>
      <c r="O388" s="16" t="s">
        <v>187</v>
      </c>
      <c r="P388" s="13" t="str">
        <f t="shared" si="13"/>
        <v>By My Car Groupe Automobile</v>
      </c>
      <c r="Q388" s="19" t="s">
        <v>1532</v>
      </c>
      <c r="R388" s="13">
        <v>75007</v>
      </c>
      <c r="S388" s="13">
        <v>100</v>
      </c>
      <c r="T388" s="15"/>
      <c r="U388" s="20" t="s">
        <v>1963</v>
      </c>
    </row>
    <row r="389" spans="1:21" ht="29.1" customHeight="1" x14ac:dyDescent="0.3">
      <c r="A389" s="1">
        <v>1376</v>
      </c>
      <c r="B389" s="12">
        <v>388</v>
      </c>
      <c r="C389" s="13">
        <v>349</v>
      </c>
      <c r="D389" s="14">
        <v>220</v>
      </c>
      <c r="E389" s="14">
        <v>250</v>
      </c>
      <c r="F389" s="14">
        <v>85</v>
      </c>
      <c r="G389" s="15"/>
      <c r="H389" s="15"/>
      <c r="I389" s="16" t="s">
        <v>1964</v>
      </c>
      <c r="J389" s="16" t="s">
        <v>1965</v>
      </c>
      <c r="K389" s="16" t="s">
        <v>1087</v>
      </c>
      <c r="L389" s="21"/>
      <c r="M389" s="17" t="s">
        <v>1966</v>
      </c>
      <c r="N389" s="18" t="str">
        <f t="shared" si="12"/>
        <v>Grands Chais De France</v>
      </c>
      <c r="O389" s="16" t="s">
        <v>808</v>
      </c>
      <c r="P389" s="13" t="str">
        <f t="shared" si="13"/>
        <v>Grands Chais De France Vins</v>
      </c>
      <c r="Q389" s="19" t="s">
        <v>808</v>
      </c>
      <c r="R389" s="13">
        <v>67290</v>
      </c>
      <c r="S389" s="13">
        <v>75</v>
      </c>
      <c r="T389" s="15"/>
      <c r="U389" s="20" t="s">
        <v>1967</v>
      </c>
    </row>
    <row r="390" spans="1:21" ht="27.6" x14ac:dyDescent="0.3">
      <c r="A390" s="1">
        <v>2009</v>
      </c>
      <c r="B390" s="12">
        <v>389</v>
      </c>
      <c r="C390" s="13">
        <v>339</v>
      </c>
      <c r="D390" s="14">
        <v>220</v>
      </c>
      <c r="E390" s="14">
        <v>260</v>
      </c>
      <c r="F390" s="14">
        <v>170</v>
      </c>
      <c r="G390" s="15"/>
      <c r="H390" s="15"/>
      <c r="I390" s="16" t="s">
        <v>1968</v>
      </c>
      <c r="J390" s="16" t="s">
        <v>1969</v>
      </c>
      <c r="K390" s="16" t="s">
        <v>971</v>
      </c>
      <c r="L390" s="16" t="s">
        <v>5</v>
      </c>
      <c r="M390" s="17" t="s">
        <v>1970</v>
      </c>
      <c r="N390" s="18" t="str">
        <f t="shared" si="12"/>
        <v>Groupe Perdriel</v>
      </c>
      <c r="O390" s="16" t="s">
        <v>1971</v>
      </c>
      <c r="P390" s="13" t="str">
        <f t="shared" si="13"/>
        <v>Groupe Perdriel Industrie, Médias</v>
      </c>
      <c r="Q390" s="19" t="s">
        <v>1971</v>
      </c>
      <c r="R390" s="13">
        <v>75007</v>
      </c>
      <c r="S390" s="13">
        <v>100</v>
      </c>
      <c r="T390" s="15"/>
      <c r="U390" s="20" t="s">
        <v>2619</v>
      </c>
    </row>
    <row r="391" spans="1:21" ht="27.6" x14ac:dyDescent="0.3">
      <c r="A391" s="1">
        <v>2132</v>
      </c>
      <c r="B391" s="12">
        <v>390</v>
      </c>
      <c r="C391" s="13">
        <v>415</v>
      </c>
      <c r="D391" s="14">
        <v>220</v>
      </c>
      <c r="E391" s="14">
        <v>200</v>
      </c>
      <c r="F391" s="14">
        <v>100</v>
      </c>
      <c r="G391" s="15"/>
      <c r="H391" s="15"/>
      <c r="I391" s="16" t="s">
        <v>1972</v>
      </c>
      <c r="J391" s="16" t="s">
        <v>1973</v>
      </c>
      <c r="K391" s="16" t="s">
        <v>586</v>
      </c>
      <c r="L391" s="21"/>
      <c r="M391" s="17" t="s">
        <v>1974</v>
      </c>
      <c r="N391" s="18" t="str">
        <f t="shared" si="12"/>
        <v>Groupe Altitude</v>
      </c>
      <c r="O391" s="16" t="s">
        <v>1975</v>
      </c>
      <c r="P391" s="13" t="str">
        <f t="shared" si="13"/>
        <v>Groupe Altitude Télécoms</v>
      </c>
      <c r="Q391" s="19" t="s">
        <v>1976</v>
      </c>
      <c r="R391" s="13">
        <v>75008</v>
      </c>
      <c r="S391" s="13">
        <v>100</v>
      </c>
      <c r="T391" s="15"/>
      <c r="U391" s="20" t="s">
        <v>1977</v>
      </c>
    </row>
    <row r="392" spans="1:21" ht="27.6" x14ac:dyDescent="0.3">
      <c r="A392" s="1">
        <v>936</v>
      </c>
      <c r="B392" s="12">
        <v>391</v>
      </c>
      <c r="C392" s="13">
        <v>389</v>
      </c>
      <c r="D392" s="14">
        <v>220</v>
      </c>
      <c r="E392" s="14">
        <v>220</v>
      </c>
      <c r="F392" s="14">
        <v>47.951259150479999</v>
      </c>
      <c r="G392" s="15"/>
      <c r="H392" s="15"/>
      <c r="I392" s="16" t="s">
        <v>1978</v>
      </c>
      <c r="J392" s="16" t="s">
        <v>1979</v>
      </c>
      <c r="K392" s="16" t="s">
        <v>982</v>
      </c>
      <c r="L392" s="21"/>
      <c r="M392" s="17" t="s">
        <v>1980</v>
      </c>
      <c r="N392" s="18" t="str">
        <f t="shared" si="12"/>
        <v>Enowe</v>
      </c>
      <c r="O392" s="16" t="s">
        <v>1981</v>
      </c>
      <c r="P392" s="13" t="str">
        <f t="shared" si="13"/>
        <v xml:space="preserve">Enowe Industrie, </v>
      </c>
      <c r="Q392" s="19" t="s">
        <v>1447</v>
      </c>
      <c r="R392" s="13">
        <v>75008</v>
      </c>
      <c r="S392" s="13">
        <v>100</v>
      </c>
      <c r="T392" s="15"/>
      <c r="U392" s="20" t="s">
        <v>1982</v>
      </c>
    </row>
    <row r="393" spans="1:21" ht="27.6" x14ac:dyDescent="0.3">
      <c r="A393" s="1">
        <v>2728</v>
      </c>
      <c r="B393" s="12">
        <v>392</v>
      </c>
      <c r="C393" s="13">
        <v>339</v>
      </c>
      <c r="D393" s="14">
        <v>220</v>
      </c>
      <c r="E393" s="14">
        <v>260</v>
      </c>
      <c r="F393" s="14">
        <v>0</v>
      </c>
      <c r="G393" s="15"/>
      <c r="H393" s="15"/>
      <c r="I393" s="16" t="s">
        <v>1983</v>
      </c>
      <c r="J393" s="16" t="s">
        <v>1984</v>
      </c>
      <c r="K393" s="16" t="s">
        <v>1985</v>
      </c>
      <c r="L393" s="16" t="s">
        <v>5</v>
      </c>
      <c r="M393" s="17" t="s">
        <v>1986</v>
      </c>
      <c r="N393" s="18" t="str">
        <f t="shared" si="12"/>
        <v>Mediaco Levage</v>
      </c>
      <c r="O393" s="16" t="s">
        <v>157</v>
      </c>
      <c r="P393" s="13" t="str">
        <f t="shared" si="13"/>
        <v>Mediaco Levage Transports</v>
      </c>
      <c r="Q393" s="19" t="s">
        <v>1987</v>
      </c>
      <c r="R393" s="13">
        <v>13016</v>
      </c>
      <c r="S393" s="13">
        <v>75</v>
      </c>
      <c r="T393" s="15"/>
      <c r="U393" s="20" t="s">
        <v>1988</v>
      </c>
    </row>
    <row r="394" spans="1:21" ht="41.4" x14ac:dyDescent="0.3">
      <c r="A394" s="1">
        <v>2969</v>
      </c>
      <c r="B394" s="12">
        <v>393</v>
      </c>
      <c r="C394" s="13">
        <v>349</v>
      </c>
      <c r="D394" s="14">
        <v>220</v>
      </c>
      <c r="E394" s="14">
        <v>250</v>
      </c>
      <c r="F394" s="14">
        <v>0</v>
      </c>
      <c r="G394" s="15"/>
      <c r="H394" s="15"/>
      <c r="I394" s="16" t="s">
        <v>1989</v>
      </c>
      <c r="J394" s="16" t="s">
        <v>1990</v>
      </c>
      <c r="K394" s="16" t="s">
        <v>1991</v>
      </c>
      <c r="L394" s="21"/>
      <c r="M394" s="17" t="s">
        <v>1992</v>
      </c>
      <c r="N394" s="18" t="str">
        <f t="shared" si="12"/>
        <v>Valfidus</v>
      </c>
      <c r="O394" s="16" t="s">
        <v>1884</v>
      </c>
      <c r="P394" s="13" t="str">
        <f t="shared" si="13"/>
        <v>Valfidus BTP, Immobilier</v>
      </c>
      <c r="Q394" s="19" t="s">
        <v>1884</v>
      </c>
      <c r="R394" s="13">
        <v>-1610</v>
      </c>
      <c r="S394" s="13">
        <v>100</v>
      </c>
      <c r="T394" s="15"/>
      <c r="U394" s="20" t="s">
        <v>1993</v>
      </c>
    </row>
    <row r="395" spans="1:21" ht="27.6" x14ac:dyDescent="0.3">
      <c r="A395" s="1">
        <v>291</v>
      </c>
      <c r="B395" s="12">
        <v>394</v>
      </c>
      <c r="C395" s="13">
        <v>378</v>
      </c>
      <c r="D395" s="14">
        <v>219.947386475</v>
      </c>
      <c r="E395" s="14">
        <v>230.00797892</v>
      </c>
      <c r="F395" s="14">
        <v>80.10126855</v>
      </c>
      <c r="G395" s="15"/>
      <c r="H395" s="15"/>
      <c r="I395" s="16" t="s">
        <v>1994</v>
      </c>
      <c r="J395" s="16" t="s">
        <v>1995</v>
      </c>
      <c r="K395" s="16" t="s">
        <v>40</v>
      </c>
      <c r="L395" s="16" t="s">
        <v>5</v>
      </c>
      <c r="M395" s="17" t="s">
        <v>1996</v>
      </c>
      <c r="N395" s="18" t="str">
        <f t="shared" si="12"/>
        <v>Guillin</v>
      </c>
      <c r="O395" s="16" t="s">
        <v>227</v>
      </c>
      <c r="P395" s="13" t="str">
        <f t="shared" si="13"/>
        <v>Guillin Industrie</v>
      </c>
      <c r="Q395" s="19" t="s">
        <v>1997</v>
      </c>
      <c r="R395" s="13">
        <v>25290</v>
      </c>
      <c r="S395" s="13">
        <v>100</v>
      </c>
      <c r="T395" s="15"/>
      <c r="U395" s="20" t="s">
        <v>1998</v>
      </c>
    </row>
    <row r="396" spans="1:21" ht="27.6" x14ac:dyDescent="0.3">
      <c r="A396" s="1">
        <v>915</v>
      </c>
      <c r="B396" s="12">
        <v>395</v>
      </c>
      <c r="C396" s="13">
        <v>415</v>
      </c>
      <c r="D396" s="14">
        <v>215.4358</v>
      </c>
      <c r="E396" s="14">
        <v>200.46440000000001</v>
      </c>
      <c r="F396" s="14">
        <v>67.148799999999994</v>
      </c>
      <c r="G396" s="15"/>
      <c r="H396" s="15"/>
      <c r="I396" s="16" t="s">
        <v>1999</v>
      </c>
      <c r="J396" s="16" t="s">
        <v>2000</v>
      </c>
      <c r="K396" s="16" t="s">
        <v>17</v>
      </c>
      <c r="L396" s="16" t="s">
        <v>5</v>
      </c>
      <c r="M396" s="17" t="s">
        <v>2001</v>
      </c>
      <c r="N396" s="18" t="str">
        <f t="shared" si="12"/>
        <v>Sii</v>
      </c>
      <c r="O396" s="16" t="s">
        <v>72</v>
      </c>
      <c r="P396" s="13" t="str">
        <f t="shared" si="13"/>
        <v>Sii Numérique</v>
      </c>
      <c r="Q396" s="19" t="s">
        <v>2002</v>
      </c>
      <c r="R396" s="13">
        <v>75013</v>
      </c>
      <c r="S396" s="13">
        <v>100</v>
      </c>
      <c r="T396" s="15"/>
      <c r="U396" s="20" t="s">
        <v>2003</v>
      </c>
    </row>
    <row r="397" spans="1:21" ht="27.6" x14ac:dyDescent="0.3">
      <c r="A397" s="1">
        <v>3125</v>
      </c>
      <c r="B397" s="12">
        <v>396</v>
      </c>
      <c r="C397" s="15"/>
      <c r="D397" s="14">
        <v>215</v>
      </c>
      <c r="E397" s="14">
        <v>0</v>
      </c>
      <c r="F397" s="14">
        <v>0</v>
      </c>
      <c r="G397" s="15"/>
      <c r="H397" s="15"/>
      <c r="I397" s="16" t="s">
        <v>2004</v>
      </c>
      <c r="J397" s="16" t="s">
        <v>2005</v>
      </c>
      <c r="K397" s="16" t="s">
        <v>2006</v>
      </c>
      <c r="L397" s="16" t="s">
        <v>5</v>
      </c>
      <c r="M397" s="17" t="s">
        <v>2007</v>
      </c>
      <c r="N397" s="18" t="str">
        <f t="shared" si="12"/>
        <v>C’Pro</v>
      </c>
      <c r="O397" s="16" t="s">
        <v>441</v>
      </c>
      <c r="P397" s="13" t="str">
        <f t="shared" si="13"/>
        <v>C’Pro Services</v>
      </c>
      <c r="Q397" s="19" t="s">
        <v>441</v>
      </c>
      <c r="R397" s="13">
        <v>26000</v>
      </c>
      <c r="S397" s="13">
        <v>100</v>
      </c>
      <c r="T397" s="19" t="s">
        <v>32</v>
      </c>
      <c r="U397" s="20" t="s">
        <v>2008</v>
      </c>
    </row>
    <row r="398" spans="1:21" ht="27.6" x14ac:dyDescent="0.3">
      <c r="A398" s="1">
        <v>1750</v>
      </c>
      <c r="B398" s="12">
        <v>397</v>
      </c>
      <c r="C398" s="13">
        <v>347</v>
      </c>
      <c r="D398" s="14">
        <v>215</v>
      </c>
      <c r="E398" s="14">
        <v>255</v>
      </c>
      <c r="F398" s="14">
        <v>80</v>
      </c>
      <c r="G398" s="15"/>
      <c r="H398" s="15"/>
      <c r="I398" s="16" t="s">
        <v>2009</v>
      </c>
      <c r="J398" s="16" t="s">
        <v>2010</v>
      </c>
      <c r="K398" s="16" t="s">
        <v>293</v>
      </c>
      <c r="L398" s="16" t="s">
        <v>18</v>
      </c>
      <c r="M398" s="17" t="s">
        <v>2011</v>
      </c>
      <c r="N398" s="18" t="str">
        <f t="shared" si="12"/>
        <v>Adelaïde</v>
      </c>
      <c r="O398" s="16" t="s">
        <v>314</v>
      </c>
      <c r="P398" s="13" t="str">
        <f t="shared" si="13"/>
        <v>Adelaïde Assurances</v>
      </c>
      <c r="Q398" s="15"/>
      <c r="R398" s="13">
        <v>29335</v>
      </c>
      <c r="S398" s="13">
        <v>75</v>
      </c>
      <c r="T398" s="15"/>
      <c r="U398" s="20" t="s">
        <v>2012</v>
      </c>
    </row>
    <row r="399" spans="1:21" ht="27.6" x14ac:dyDescent="0.3">
      <c r="A399" s="1">
        <v>2600</v>
      </c>
      <c r="B399" s="12">
        <v>398</v>
      </c>
      <c r="C399" s="13">
        <v>436</v>
      </c>
      <c r="D399" s="14">
        <v>210</v>
      </c>
      <c r="E399" s="14">
        <v>190</v>
      </c>
      <c r="F399" s="14">
        <v>0</v>
      </c>
      <c r="G399" s="15"/>
      <c r="H399" s="15"/>
      <c r="I399" s="16" t="s">
        <v>2013</v>
      </c>
      <c r="J399" s="16" t="s">
        <v>2014</v>
      </c>
      <c r="K399" s="16" t="s">
        <v>393</v>
      </c>
      <c r="L399" s="16" t="s">
        <v>5</v>
      </c>
      <c r="M399" s="17" t="s">
        <v>2015</v>
      </c>
      <c r="N399" s="18" t="str">
        <f t="shared" si="12"/>
        <v>Spirit</v>
      </c>
      <c r="O399" s="16" t="s">
        <v>469</v>
      </c>
      <c r="P399" s="13" t="str">
        <f t="shared" si="13"/>
        <v>Spirit Immobilier</v>
      </c>
      <c r="Q399" s="19" t="s">
        <v>469</v>
      </c>
      <c r="R399" s="13">
        <v>92300</v>
      </c>
      <c r="S399" s="13">
        <v>100</v>
      </c>
      <c r="T399" s="19" t="s">
        <v>32</v>
      </c>
      <c r="U399" s="20" t="s">
        <v>2016</v>
      </c>
    </row>
    <row r="400" spans="1:21" ht="36.9" customHeight="1" x14ac:dyDescent="0.3">
      <c r="A400" s="1">
        <v>2742</v>
      </c>
      <c r="B400" s="12">
        <v>399</v>
      </c>
      <c r="C400" s="13">
        <v>389</v>
      </c>
      <c r="D400" s="14">
        <v>210</v>
      </c>
      <c r="E400" s="14">
        <v>220</v>
      </c>
      <c r="F400" s="14">
        <v>0</v>
      </c>
      <c r="G400" s="15"/>
      <c r="H400" s="15"/>
      <c r="I400" s="16" t="s">
        <v>2017</v>
      </c>
      <c r="J400" s="16" t="s">
        <v>1466</v>
      </c>
      <c r="K400" s="16" t="s">
        <v>2018</v>
      </c>
      <c r="L400" s="16" t="s">
        <v>5</v>
      </c>
      <c r="M400" s="17" t="s">
        <v>2019</v>
      </c>
      <c r="N400" s="18" t="str">
        <f t="shared" si="12"/>
        <v>Chateau Grand Puy Lacoste</v>
      </c>
      <c r="O400" s="16" t="s">
        <v>808</v>
      </c>
      <c r="P400" s="13" t="str">
        <f t="shared" si="13"/>
        <v>Chateau Grand Puy Lacoste Vins</v>
      </c>
      <c r="Q400" s="19" t="s">
        <v>808</v>
      </c>
      <c r="R400" s="13">
        <v>33250</v>
      </c>
      <c r="S400" s="13">
        <v>75</v>
      </c>
      <c r="T400" s="15"/>
      <c r="U400" s="20" t="s">
        <v>2020</v>
      </c>
    </row>
    <row r="401" spans="1:21" ht="27.6" x14ac:dyDescent="0.3">
      <c r="A401" s="1">
        <v>111</v>
      </c>
      <c r="B401" s="12">
        <v>400</v>
      </c>
      <c r="C401" s="13">
        <v>337</v>
      </c>
      <c r="D401" s="14">
        <v>210</v>
      </c>
      <c r="E401" s="14">
        <v>265</v>
      </c>
      <c r="F401" s="14">
        <v>160</v>
      </c>
      <c r="G401" s="15"/>
      <c r="H401" s="15"/>
      <c r="I401" s="16" t="s">
        <v>2021</v>
      </c>
      <c r="J401" s="16" t="s">
        <v>2022</v>
      </c>
      <c r="K401" s="16" t="s">
        <v>632</v>
      </c>
      <c r="L401" s="16" t="s">
        <v>5</v>
      </c>
      <c r="M401" s="17" t="s">
        <v>2023</v>
      </c>
      <c r="N401" s="18" t="str">
        <f t="shared" si="12"/>
        <v>Foselev</v>
      </c>
      <c r="O401" s="16" t="s">
        <v>1987</v>
      </c>
      <c r="P401" s="13" t="str">
        <f t="shared" si="13"/>
        <v>Foselev Services, Transports</v>
      </c>
      <c r="Q401" s="19" t="s">
        <v>1987</v>
      </c>
      <c r="R401" s="13">
        <v>13798</v>
      </c>
      <c r="S401" s="13">
        <v>100</v>
      </c>
      <c r="T401" s="15"/>
      <c r="U401" s="20" t="s">
        <v>2024</v>
      </c>
    </row>
    <row r="402" spans="1:21" ht="27.6" x14ac:dyDescent="0.3">
      <c r="A402" s="1">
        <v>1699</v>
      </c>
      <c r="B402" s="12">
        <v>401</v>
      </c>
      <c r="C402" s="13">
        <v>378</v>
      </c>
      <c r="D402" s="14">
        <v>210</v>
      </c>
      <c r="E402" s="14">
        <v>230</v>
      </c>
      <c r="F402" s="14">
        <v>494.56643302204901</v>
      </c>
      <c r="G402" s="15"/>
      <c r="H402" s="15"/>
      <c r="I402" s="16" t="s">
        <v>2025</v>
      </c>
      <c r="J402" s="16" t="s">
        <v>2026</v>
      </c>
      <c r="K402" s="16" t="s">
        <v>805</v>
      </c>
      <c r="L402" s="16" t="s">
        <v>5</v>
      </c>
      <c r="M402" s="17" t="s">
        <v>2027</v>
      </c>
      <c r="N402" s="18" t="str">
        <f t="shared" si="12"/>
        <v>Pacifico</v>
      </c>
      <c r="O402" s="16" t="s">
        <v>55</v>
      </c>
      <c r="P402" s="13" t="str">
        <f t="shared" si="13"/>
        <v>Pacifico Holding</v>
      </c>
      <c r="Q402" s="19" t="s">
        <v>522</v>
      </c>
      <c r="R402" s="13">
        <v>75008</v>
      </c>
      <c r="S402" s="13">
        <v>100</v>
      </c>
      <c r="T402" s="15"/>
      <c r="U402" s="20" t="s">
        <v>2028</v>
      </c>
    </row>
    <row r="403" spans="1:21" ht="27.6" x14ac:dyDescent="0.3">
      <c r="A403" s="1">
        <v>1972</v>
      </c>
      <c r="B403" s="12">
        <v>402</v>
      </c>
      <c r="C403" s="13">
        <v>349</v>
      </c>
      <c r="D403" s="14">
        <v>210</v>
      </c>
      <c r="E403" s="14">
        <v>250</v>
      </c>
      <c r="F403" s="14">
        <v>60</v>
      </c>
      <c r="G403" s="15"/>
      <c r="H403" s="15"/>
      <c r="I403" s="16" t="s">
        <v>2029</v>
      </c>
      <c r="J403" s="16" t="s">
        <v>2030</v>
      </c>
      <c r="K403" s="16" t="s">
        <v>47</v>
      </c>
      <c r="L403" s="16" t="s">
        <v>5</v>
      </c>
      <c r="M403" s="17" t="s">
        <v>2031</v>
      </c>
      <c r="N403" s="18" t="str">
        <f t="shared" si="12"/>
        <v>Ethypharm</v>
      </c>
      <c r="O403" s="16" t="s">
        <v>259</v>
      </c>
      <c r="P403" s="13" t="str">
        <f t="shared" si="13"/>
        <v>Ethypharm Pharmacie</v>
      </c>
      <c r="Q403" s="19" t="s">
        <v>193</v>
      </c>
      <c r="R403" s="13">
        <v>92213</v>
      </c>
      <c r="S403" s="13">
        <v>100</v>
      </c>
      <c r="T403" s="15"/>
      <c r="U403" s="20" t="s">
        <v>2032</v>
      </c>
    </row>
    <row r="404" spans="1:21" ht="27.6" x14ac:dyDescent="0.3">
      <c r="A404" s="1">
        <v>2910</v>
      </c>
      <c r="B404" s="12">
        <v>403</v>
      </c>
      <c r="C404" s="13">
        <v>339</v>
      </c>
      <c r="D404" s="14">
        <v>210</v>
      </c>
      <c r="E404" s="14">
        <v>260</v>
      </c>
      <c r="F404" s="14">
        <v>0</v>
      </c>
      <c r="G404" s="15"/>
      <c r="H404" s="15"/>
      <c r="I404" s="16" t="s">
        <v>2033</v>
      </c>
      <c r="J404" s="16" t="s">
        <v>2034</v>
      </c>
      <c r="K404" s="16" t="s">
        <v>150</v>
      </c>
      <c r="L404" s="16" t="s">
        <v>5</v>
      </c>
      <c r="M404" s="17" t="s">
        <v>2035</v>
      </c>
      <c r="N404" s="18" t="str">
        <f t="shared" si="12"/>
        <v>Groupe Monin</v>
      </c>
      <c r="O404" s="16" t="s">
        <v>174</v>
      </c>
      <c r="P404" s="13" t="str">
        <f t="shared" si="13"/>
        <v>Groupe Monin Agroalimentaire</v>
      </c>
      <c r="Q404" s="19" t="s">
        <v>174</v>
      </c>
      <c r="R404" s="13">
        <v>18000</v>
      </c>
      <c r="S404" s="13">
        <v>75</v>
      </c>
      <c r="T404" s="15"/>
      <c r="U404" s="20" t="s">
        <v>2036</v>
      </c>
    </row>
    <row r="405" spans="1:21" ht="41.4" x14ac:dyDescent="0.3">
      <c r="A405" s="1">
        <v>1922</v>
      </c>
      <c r="B405" s="12">
        <v>404</v>
      </c>
      <c r="C405" s="13">
        <v>378</v>
      </c>
      <c r="D405" s="14">
        <v>210</v>
      </c>
      <c r="E405" s="14">
        <v>230</v>
      </c>
      <c r="F405" s="14">
        <v>90</v>
      </c>
      <c r="G405" s="19" t="s">
        <v>32</v>
      </c>
      <c r="H405" s="15"/>
      <c r="I405" s="16" t="s">
        <v>2037</v>
      </c>
      <c r="J405" s="16" t="s">
        <v>2038</v>
      </c>
      <c r="K405" s="16" t="s">
        <v>231</v>
      </c>
      <c r="L405" s="16" t="s">
        <v>428</v>
      </c>
      <c r="M405" s="17" t="s">
        <v>2039</v>
      </c>
      <c r="N405" s="18" t="str">
        <f t="shared" si="12"/>
        <v>Groupe Henner</v>
      </c>
      <c r="O405" s="16" t="s">
        <v>314</v>
      </c>
      <c r="P405" s="13" t="str">
        <f t="shared" si="13"/>
        <v>Groupe Henner Assurances</v>
      </c>
      <c r="Q405" s="19" t="s">
        <v>314</v>
      </c>
      <c r="R405" s="13">
        <v>92000</v>
      </c>
      <c r="S405" s="13">
        <v>75</v>
      </c>
      <c r="T405" s="19" t="s">
        <v>32</v>
      </c>
      <c r="U405" s="20" t="s">
        <v>2040</v>
      </c>
    </row>
    <row r="406" spans="1:21" ht="41.4" x14ac:dyDescent="0.3">
      <c r="A406" s="1">
        <v>100</v>
      </c>
      <c r="B406" s="12">
        <v>405</v>
      </c>
      <c r="C406" s="13">
        <v>368</v>
      </c>
      <c r="D406" s="14">
        <v>209.8457334487</v>
      </c>
      <c r="E406" s="14">
        <v>239.69722695600001</v>
      </c>
      <c r="F406" s="14">
        <v>228.4069599252</v>
      </c>
      <c r="G406" s="15"/>
      <c r="H406" s="15"/>
      <c r="I406" s="16" t="s">
        <v>2041</v>
      </c>
      <c r="J406" s="16" t="s">
        <v>2042</v>
      </c>
      <c r="K406" s="16" t="s">
        <v>393</v>
      </c>
      <c r="L406" s="16" t="s">
        <v>5</v>
      </c>
      <c r="M406" s="17" t="s">
        <v>2043</v>
      </c>
      <c r="N406" s="18" t="str">
        <f t="shared" si="12"/>
        <v>Bourrelier Groupe</v>
      </c>
      <c r="O406" s="16" t="s">
        <v>49</v>
      </c>
      <c r="P406" s="13" t="str">
        <f t="shared" si="13"/>
        <v>Bourrelier Groupe Distribution</v>
      </c>
      <c r="Q406" s="19" t="s">
        <v>833</v>
      </c>
      <c r="R406" s="13">
        <v>94120</v>
      </c>
      <c r="S406" s="13">
        <v>100</v>
      </c>
      <c r="T406" s="15"/>
      <c r="U406" s="20" t="s">
        <v>2044</v>
      </c>
    </row>
    <row r="407" spans="1:21" ht="41.4" x14ac:dyDescent="0.3">
      <c r="A407" s="1">
        <v>54</v>
      </c>
      <c r="B407" s="12">
        <v>406</v>
      </c>
      <c r="C407" s="13">
        <v>252</v>
      </c>
      <c r="D407" s="14">
        <v>209.8256795552</v>
      </c>
      <c r="E407" s="14">
        <v>360.132289872</v>
      </c>
      <c r="F407" s="14">
        <v>655.69429095240002</v>
      </c>
      <c r="G407" s="15"/>
      <c r="H407" s="15"/>
      <c r="I407" s="16" t="s">
        <v>2045</v>
      </c>
      <c r="J407" s="16" t="s">
        <v>2046</v>
      </c>
      <c r="K407" s="16" t="s">
        <v>2047</v>
      </c>
      <c r="L407" s="16" t="s">
        <v>28</v>
      </c>
      <c r="M407" s="17" t="s">
        <v>2048</v>
      </c>
      <c r="N407" s="18" t="str">
        <f t="shared" si="12"/>
        <v>Groupe Beneteau</v>
      </c>
      <c r="O407" s="16" t="s">
        <v>227</v>
      </c>
      <c r="P407" s="13" t="str">
        <f t="shared" si="13"/>
        <v>Groupe Beneteau Industrie</v>
      </c>
      <c r="Q407" s="19" t="s">
        <v>2049</v>
      </c>
      <c r="R407" s="13">
        <v>85803</v>
      </c>
      <c r="S407" s="13">
        <v>75</v>
      </c>
      <c r="T407" s="15"/>
      <c r="U407" s="20" t="s">
        <v>2050</v>
      </c>
    </row>
    <row r="408" spans="1:21" ht="39.9" customHeight="1" x14ac:dyDescent="0.3">
      <c r="A408" s="1">
        <v>405</v>
      </c>
      <c r="B408" s="12">
        <v>407</v>
      </c>
      <c r="C408" s="13">
        <v>368</v>
      </c>
      <c r="D408" s="14">
        <v>205</v>
      </c>
      <c r="E408" s="14">
        <v>240</v>
      </c>
      <c r="F408" s="14">
        <v>70</v>
      </c>
      <c r="G408" s="15"/>
      <c r="H408" s="15"/>
      <c r="I408" s="16" t="s">
        <v>2051</v>
      </c>
      <c r="J408" s="16" t="s">
        <v>166</v>
      </c>
      <c r="K408" s="16" t="s">
        <v>65</v>
      </c>
      <c r="L408" s="16" t="s">
        <v>2052</v>
      </c>
      <c r="M408" s="17" t="s">
        <v>2053</v>
      </c>
      <c r="N408" s="18" t="str">
        <f t="shared" si="12"/>
        <v>Martin-Belaysoud Expansion</v>
      </c>
      <c r="O408" s="16" t="s">
        <v>49</v>
      </c>
      <c r="P408" s="13" t="str">
        <f t="shared" si="13"/>
        <v>Martin-Belaysoud Expansion Distribution</v>
      </c>
      <c r="Q408" s="19" t="s">
        <v>49</v>
      </c>
      <c r="R408" s="13">
        <v>1000</v>
      </c>
      <c r="S408" s="13">
        <v>75</v>
      </c>
      <c r="T408" s="15"/>
      <c r="U408" s="20" t="s">
        <v>2054</v>
      </c>
    </row>
    <row r="409" spans="1:21" ht="30.9" customHeight="1" x14ac:dyDescent="0.3">
      <c r="A409" s="1">
        <v>1746</v>
      </c>
      <c r="B409" s="12">
        <v>408</v>
      </c>
      <c r="C409" s="13">
        <v>368</v>
      </c>
      <c r="D409" s="14">
        <v>205</v>
      </c>
      <c r="E409" s="14">
        <v>240</v>
      </c>
      <c r="F409" s="14">
        <v>0</v>
      </c>
      <c r="G409" s="15"/>
      <c r="H409" s="15"/>
      <c r="I409" s="16" t="s">
        <v>2055</v>
      </c>
      <c r="J409" s="16" t="s">
        <v>2056</v>
      </c>
      <c r="K409" s="16" t="s">
        <v>1900</v>
      </c>
      <c r="L409" s="16" t="s">
        <v>5</v>
      </c>
      <c r="M409" s="17" t="s">
        <v>2057</v>
      </c>
      <c r="N409" s="18" t="str">
        <f t="shared" si="12"/>
        <v>Laiterie De Saint-Denis De L’Hotel</v>
      </c>
      <c r="O409" s="16" t="s">
        <v>174</v>
      </c>
      <c r="P409" s="13" t="str">
        <f t="shared" si="13"/>
        <v>Laiterie De Saint-Denis De L’Hotel Agroalimentaire</v>
      </c>
      <c r="Q409" s="19" t="s">
        <v>2058</v>
      </c>
      <c r="R409" s="13">
        <v>45550</v>
      </c>
      <c r="S409" s="13">
        <v>75</v>
      </c>
      <c r="T409" s="15"/>
      <c r="U409" s="20" t="s">
        <v>2059</v>
      </c>
    </row>
    <row r="410" spans="1:21" ht="27.6" x14ac:dyDescent="0.3">
      <c r="A410" s="1">
        <v>2310</v>
      </c>
      <c r="B410" s="12">
        <v>409</v>
      </c>
      <c r="C410" s="13">
        <v>467</v>
      </c>
      <c r="D410" s="14">
        <v>204.635324782</v>
      </c>
      <c r="E410" s="14">
        <v>170.44509308970001</v>
      </c>
      <c r="F410" s="14">
        <v>0</v>
      </c>
      <c r="G410" s="15"/>
      <c r="H410" s="15"/>
      <c r="I410" s="16" t="s">
        <v>2060</v>
      </c>
      <c r="J410" s="16" t="s">
        <v>923</v>
      </c>
      <c r="K410" s="16" t="s">
        <v>421</v>
      </c>
      <c r="L410" s="21"/>
      <c r="M410" s="17" t="s">
        <v>2061</v>
      </c>
      <c r="N410" s="18" t="str">
        <f t="shared" si="12"/>
        <v>Frey</v>
      </c>
      <c r="O410" s="16" t="s">
        <v>469</v>
      </c>
      <c r="P410" s="13" t="str">
        <f t="shared" si="13"/>
        <v>Frey Immobilier</v>
      </c>
      <c r="Q410" s="19" t="s">
        <v>469</v>
      </c>
      <c r="R410" s="13">
        <v>51430</v>
      </c>
      <c r="S410" s="13">
        <v>75</v>
      </c>
      <c r="T410" s="19" t="s">
        <v>32</v>
      </c>
      <c r="U410" s="20" t="s">
        <v>2062</v>
      </c>
    </row>
    <row r="411" spans="1:21" ht="27.6" x14ac:dyDescent="0.3">
      <c r="A411" s="1">
        <v>3</v>
      </c>
      <c r="B411" s="12">
        <v>410</v>
      </c>
      <c r="C411" s="13">
        <v>467</v>
      </c>
      <c r="D411" s="14">
        <v>200</v>
      </c>
      <c r="E411" s="14">
        <v>170</v>
      </c>
      <c r="F411" s="14">
        <v>80</v>
      </c>
      <c r="G411" s="15"/>
      <c r="H411" s="15"/>
      <c r="I411" s="16" t="s">
        <v>2063</v>
      </c>
      <c r="J411" s="16" t="s">
        <v>929</v>
      </c>
      <c r="K411" s="21"/>
      <c r="L411" s="16" t="s">
        <v>5</v>
      </c>
      <c r="M411" s="17" t="s">
        <v>2064</v>
      </c>
      <c r="N411" s="18" t="str">
        <f t="shared" si="12"/>
        <v>Aguettant</v>
      </c>
      <c r="O411" s="16" t="s">
        <v>259</v>
      </c>
      <c r="P411" s="13" t="str">
        <f t="shared" si="13"/>
        <v>Aguettant Pharmacie</v>
      </c>
      <c r="Q411" s="19" t="s">
        <v>193</v>
      </c>
      <c r="R411" s="13">
        <v>69007</v>
      </c>
      <c r="S411" s="13">
        <v>50</v>
      </c>
      <c r="T411" s="15"/>
      <c r="U411" s="20" t="s">
        <v>2065</v>
      </c>
    </row>
    <row r="412" spans="1:21" ht="27.6" x14ac:dyDescent="0.3">
      <c r="A412" s="1">
        <v>2046</v>
      </c>
      <c r="B412" s="12">
        <v>411</v>
      </c>
      <c r="C412" s="13">
        <v>300</v>
      </c>
      <c r="D412" s="14">
        <v>200</v>
      </c>
      <c r="E412" s="14">
        <v>300</v>
      </c>
      <c r="F412" s="14">
        <v>0</v>
      </c>
      <c r="G412" s="15"/>
      <c r="H412" s="15"/>
      <c r="I412" s="16" t="s">
        <v>2066</v>
      </c>
      <c r="J412" s="16" t="s">
        <v>2067</v>
      </c>
      <c r="K412" s="16" t="s">
        <v>1191</v>
      </c>
      <c r="L412" s="21"/>
      <c r="M412" s="17" t="s">
        <v>2068</v>
      </c>
      <c r="N412" s="18" t="str">
        <f t="shared" si="12"/>
        <v>Groupe Allard</v>
      </c>
      <c r="O412" s="16" t="s">
        <v>469</v>
      </c>
      <c r="P412" s="13" t="str">
        <f t="shared" si="13"/>
        <v>Groupe Allard Immobilier</v>
      </c>
      <c r="Q412" s="19" t="s">
        <v>469</v>
      </c>
      <c r="R412" s="15"/>
      <c r="S412" s="13">
        <v>75</v>
      </c>
      <c r="T412" s="15"/>
      <c r="U412" s="20" t="s">
        <v>2069</v>
      </c>
    </row>
    <row r="413" spans="1:21" ht="38.1" customHeight="1" x14ac:dyDescent="0.3">
      <c r="A413" s="1">
        <v>3110</v>
      </c>
      <c r="B413" s="12">
        <v>412</v>
      </c>
      <c r="C413" s="15"/>
      <c r="D413" s="14">
        <v>200</v>
      </c>
      <c r="E413" s="14">
        <v>0</v>
      </c>
      <c r="F413" s="14">
        <v>0</v>
      </c>
      <c r="G413" s="15"/>
      <c r="H413" s="15"/>
      <c r="I413" s="16" t="s">
        <v>2070</v>
      </c>
      <c r="J413" s="16" t="s">
        <v>2071</v>
      </c>
      <c r="K413" s="16" t="s">
        <v>1164</v>
      </c>
      <c r="L413" s="16" t="s">
        <v>5</v>
      </c>
      <c r="M413" s="17" t="s">
        <v>2072</v>
      </c>
      <c r="N413" s="18" t="str">
        <f t="shared" si="12"/>
        <v>Matignon Investissement Et Gestion</v>
      </c>
      <c r="O413" s="16" t="s">
        <v>55</v>
      </c>
      <c r="P413" s="13" t="str">
        <f t="shared" si="13"/>
        <v>Matignon Investissement Et Gestion Holding</v>
      </c>
      <c r="Q413" s="19" t="s">
        <v>2073</v>
      </c>
      <c r="R413" s="13">
        <v>75116</v>
      </c>
      <c r="S413" s="13">
        <v>50</v>
      </c>
      <c r="T413" s="15"/>
      <c r="U413" s="20" t="s">
        <v>2620</v>
      </c>
    </row>
    <row r="414" spans="1:21" ht="55.2" x14ac:dyDescent="0.3">
      <c r="A414" s="1">
        <v>3166</v>
      </c>
      <c r="B414" s="12">
        <v>413</v>
      </c>
      <c r="C414" s="15"/>
      <c r="D414" s="14">
        <v>200</v>
      </c>
      <c r="E414" s="14">
        <v>0</v>
      </c>
      <c r="F414" s="14">
        <v>0</v>
      </c>
      <c r="G414" s="15"/>
      <c r="H414" s="15"/>
      <c r="I414" s="16" t="s">
        <v>2074</v>
      </c>
      <c r="J414" s="16" t="s">
        <v>2075</v>
      </c>
      <c r="K414" s="16" t="s">
        <v>1737</v>
      </c>
      <c r="L414" s="21"/>
      <c r="M414" s="17" t="s">
        <v>2076</v>
      </c>
      <c r="N414" s="18" t="str">
        <f t="shared" si="12"/>
        <v>Aircall</v>
      </c>
      <c r="O414" s="16" t="s">
        <v>1975</v>
      </c>
      <c r="P414" s="13" t="str">
        <f t="shared" si="13"/>
        <v>Aircall Télécoms</v>
      </c>
      <c r="Q414" s="19" t="s">
        <v>2077</v>
      </c>
      <c r="R414" s="13">
        <v>75009</v>
      </c>
      <c r="S414" s="13">
        <v>100</v>
      </c>
      <c r="T414" s="15"/>
      <c r="U414" s="20" t="s">
        <v>2078</v>
      </c>
    </row>
    <row r="415" spans="1:21" ht="41.4" x14ac:dyDescent="0.3">
      <c r="A415" s="1">
        <v>3168</v>
      </c>
      <c r="B415" s="12">
        <v>414</v>
      </c>
      <c r="C415" s="15"/>
      <c r="D415" s="14">
        <v>200</v>
      </c>
      <c r="E415" s="14">
        <v>0</v>
      </c>
      <c r="F415" s="14">
        <v>0</v>
      </c>
      <c r="G415" s="15"/>
      <c r="H415" s="15"/>
      <c r="I415" s="16" t="s">
        <v>2079</v>
      </c>
      <c r="J415" s="16" t="s">
        <v>2080</v>
      </c>
      <c r="K415" s="16" t="s">
        <v>150</v>
      </c>
      <c r="L415" s="16" t="s">
        <v>2081</v>
      </c>
      <c r="M415" s="17" t="s">
        <v>2082</v>
      </c>
      <c r="N415" s="18" t="str">
        <f t="shared" si="12"/>
        <v>Heroiks</v>
      </c>
      <c r="O415" s="16" t="s">
        <v>441</v>
      </c>
      <c r="P415" s="13" t="str">
        <f t="shared" si="13"/>
        <v>Heroiks Services</v>
      </c>
      <c r="Q415" s="19" t="s">
        <v>2083</v>
      </c>
      <c r="R415" s="13">
        <v>92300</v>
      </c>
      <c r="S415" s="13">
        <v>75</v>
      </c>
      <c r="T415" s="15"/>
      <c r="U415" s="20" t="s">
        <v>2084</v>
      </c>
    </row>
    <row r="416" spans="1:21" ht="27.6" x14ac:dyDescent="0.3">
      <c r="A416" s="1">
        <v>1625</v>
      </c>
      <c r="B416" s="12">
        <v>415</v>
      </c>
      <c r="C416" s="13">
        <v>389</v>
      </c>
      <c r="D416" s="14">
        <v>200</v>
      </c>
      <c r="E416" s="14">
        <v>220</v>
      </c>
      <c r="F416" s="14">
        <v>96</v>
      </c>
      <c r="G416" s="15"/>
      <c r="H416" s="15"/>
      <c r="I416" s="16" t="s">
        <v>2085</v>
      </c>
      <c r="J416" s="16" t="s">
        <v>2086</v>
      </c>
      <c r="K416" s="16" t="s">
        <v>47</v>
      </c>
      <c r="L416" s="16" t="s">
        <v>5</v>
      </c>
      <c r="M416" s="17" t="s">
        <v>2087</v>
      </c>
      <c r="N416" s="18" t="str">
        <f t="shared" si="12"/>
        <v>Autajon</v>
      </c>
      <c r="O416" s="16" t="s">
        <v>227</v>
      </c>
      <c r="P416" s="13" t="str">
        <f t="shared" si="13"/>
        <v>Autajon Industrie</v>
      </c>
      <c r="Q416" s="19" t="s">
        <v>869</v>
      </c>
      <c r="R416" s="13">
        <v>26216</v>
      </c>
      <c r="S416" s="13">
        <v>100</v>
      </c>
      <c r="T416" s="15"/>
      <c r="U416" s="20" t="s">
        <v>2088</v>
      </c>
    </row>
    <row r="417" spans="1:21" ht="27.6" x14ac:dyDescent="0.3">
      <c r="A417" s="1">
        <v>2781</v>
      </c>
      <c r="B417" s="12">
        <v>416</v>
      </c>
      <c r="C417" s="13">
        <v>186</v>
      </c>
      <c r="D417" s="14">
        <v>200</v>
      </c>
      <c r="E417" s="14">
        <v>500</v>
      </c>
      <c r="F417" s="14">
        <v>0</v>
      </c>
      <c r="G417" s="15"/>
      <c r="H417" s="15"/>
      <c r="I417" s="16" t="s">
        <v>2089</v>
      </c>
      <c r="J417" s="16" t="s">
        <v>2090</v>
      </c>
      <c r="K417" s="16" t="s">
        <v>586</v>
      </c>
      <c r="L417" s="21"/>
      <c r="M417" s="17" t="s">
        <v>2091</v>
      </c>
      <c r="N417" s="18" t="str">
        <f t="shared" si="12"/>
        <v>Ams Group</v>
      </c>
      <c r="O417" s="16" t="s">
        <v>55</v>
      </c>
      <c r="P417" s="13" t="str">
        <f t="shared" si="13"/>
        <v>Ams Group Holding</v>
      </c>
      <c r="Q417" s="19" t="s">
        <v>2092</v>
      </c>
      <c r="R417" s="13">
        <v>75008</v>
      </c>
      <c r="S417" s="13">
        <v>100</v>
      </c>
      <c r="T417" s="19" t="s">
        <v>32</v>
      </c>
      <c r="U417" s="20" t="s">
        <v>2093</v>
      </c>
    </row>
    <row r="418" spans="1:21" ht="41.4" x14ac:dyDescent="0.3">
      <c r="A418" s="1">
        <v>825</v>
      </c>
      <c r="B418" s="12">
        <v>417</v>
      </c>
      <c r="C418" s="13">
        <v>408</v>
      </c>
      <c r="D418" s="14">
        <v>200</v>
      </c>
      <c r="E418" s="14">
        <v>215</v>
      </c>
      <c r="F418" s="14">
        <v>160</v>
      </c>
      <c r="G418" s="15"/>
      <c r="H418" s="15"/>
      <c r="I418" s="16" t="s">
        <v>2094</v>
      </c>
      <c r="J418" s="16" t="s">
        <v>2095</v>
      </c>
      <c r="K418" s="16" t="s">
        <v>242</v>
      </c>
      <c r="L418" s="16" t="s">
        <v>806</v>
      </c>
      <c r="M418" s="17" t="s">
        <v>2096</v>
      </c>
      <c r="N418" s="18" t="str">
        <f t="shared" si="12"/>
        <v>Smith Haut Lafitte</v>
      </c>
      <c r="O418" s="16" t="s">
        <v>808</v>
      </c>
      <c r="P418" s="13" t="str">
        <f t="shared" si="13"/>
        <v>Smith Haut Lafitte Vins</v>
      </c>
      <c r="Q418" s="19" t="s">
        <v>2097</v>
      </c>
      <c r="R418" s="13">
        <v>33650</v>
      </c>
      <c r="S418" s="13">
        <v>100</v>
      </c>
      <c r="T418" s="15"/>
      <c r="U418" s="20" t="s">
        <v>2098</v>
      </c>
    </row>
    <row r="419" spans="1:21" ht="41.4" x14ac:dyDescent="0.3">
      <c r="A419" s="1">
        <v>3053</v>
      </c>
      <c r="B419" s="12">
        <v>418</v>
      </c>
      <c r="C419" s="15"/>
      <c r="D419" s="14">
        <v>200</v>
      </c>
      <c r="E419" s="14">
        <v>200</v>
      </c>
      <c r="F419" s="14">
        <v>0</v>
      </c>
      <c r="G419" s="15"/>
      <c r="H419" s="15"/>
      <c r="I419" s="16" t="s">
        <v>2099</v>
      </c>
      <c r="J419" s="16" t="s">
        <v>2100</v>
      </c>
      <c r="K419" s="16" t="s">
        <v>27</v>
      </c>
      <c r="L419" s="16" t="s">
        <v>5</v>
      </c>
      <c r="M419" s="17" t="s">
        <v>2101</v>
      </c>
      <c r="N419" s="18" t="str">
        <f t="shared" si="12"/>
        <v>Fragonard</v>
      </c>
      <c r="O419" s="16" t="s">
        <v>31</v>
      </c>
      <c r="P419" s="13" t="str">
        <f t="shared" si="13"/>
        <v>Fragonard Cosmétiques</v>
      </c>
      <c r="Q419" s="19" t="s">
        <v>31</v>
      </c>
      <c r="R419" s="13">
        <v>6130</v>
      </c>
      <c r="S419" s="13">
        <v>50</v>
      </c>
      <c r="T419" s="15"/>
      <c r="U419" s="20" t="s">
        <v>2102</v>
      </c>
    </row>
    <row r="420" spans="1:21" ht="27.6" x14ac:dyDescent="0.3">
      <c r="A420" s="1">
        <v>1474</v>
      </c>
      <c r="B420" s="12">
        <v>419</v>
      </c>
      <c r="C420" s="13">
        <v>410</v>
      </c>
      <c r="D420" s="14">
        <v>200</v>
      </c>
      <c r="E420" s="14">
        <v>210</v>
      </c>
      <c r="F420" s="14">
        <v>0</v>
      </c>
      <c r="G420" s="15"/>
      <c r="H420" s="15"/>
      <c r="I420" s="16" t="s">
        <v>2103</v>
      </c>
      <c r="J420" s="16" t="s">
        <v>2104</v>
      </c>
      <c r="K420" s="16" t="s">
        <v>2105</v>
      </c>
      <c r="L420" s="21"/>
      <c r="M420" s="17" t="s">
        <v>2106</v>
      </c>
      <c r="N420" s="18" t="str">
        <f t="shared" si="12"/>
        <v>Daregal</v>
      </c>
      <c r="O420" s="16" t="s">
        <v>174</v>
      </c>
      <c r="P420" s="13" t="str">
        <f t="shared" si="13"/>
        <v>Daregal Agroalimentaire</v>
      </c>
      <c r="Q420" s="19" t="s">
        <v>174</v>
      </c>
      <c r="R420" s="13">
        <v>91490</v>
      </c>
      <c r="S420" s="13">
        <v>100</v>
      </c>
      <c r="T420" s="15"/>
      <c r="U420" s="20" t="s">
        <v>2621</v>
      </c>
    </row>
    <row r="421" spans="1:21" ht="27.6" x14ac:dyDescent="0.3">
      <c r="A421" s="1">
        <v>2925</v>
      </c>
      <c r="B421" s="12">
        <v>420</v>
      </c>
      <c r="C421" s="15"/>
      <c r="D421" s="14">
        <v>200</v>
      </c>
      <c r="E421" s="14">
        <v>150</v>
      </c>
      <c r="F421" s="14">
        <v>0</v>
      </c>
      <c r="G421" s="15"/>
      <c r="H421" s="15"/>
      <c r="I421" s="16" t="s">
        <v>2107</v>
      </c>
      <c r="J421" s="16" t="s">
        <v>2108</v>
      </c>
      <c r="K421" s="16" t="s">
        <v>121</v>
      </c>
      <c r="L421" s="21"/>
      <c r="M421" s="17" t="s">
        <v>2109</v>
      </c>
      <c r="N421" s="18" t="str">
        <f t="shared" si="12"/>
        <v>Algolia</v>
      </c>
      <c r="O421" s="16" t="s">
        <v>72</v>
      </c>
      <c r="P421" s="13" t="str">
        <f t="shared" si="13"/>
        <v>Algolia Numérique</v>
      </c>
      <c r="Q421" s="19" t="s">
        <v>2110</v>
      </c>
      <c r="R421" s="13">
        <v>75008</v>
      </c>
      <c r="S421" s="13">
        <v>100</v>
      </c>
      <c r="T421" s="15"/>
      <c r="U421" s="20" t="s">
        <v>2111</v>
      </c>
    </row>
    <row r="422" spans="1:21" ht="27.6" x14ac:dyDescent="0.3">
      <c r="A422" s="1">
        <v>181</v>
      </c>
      <c r="B422" s="12">
        <v>421</v>
      </c>
      <c r="C422" s="13">
        <v>389</v>
      </c>
      <c r="D422" s="14">
        <v>200</v>
      </c>
      <c r="E422" s="14">
        <v>220</v>
      </c>
      <c r="F422" s="14">
        <v>200</v>
      </c>
      <c r="G422" s="15"/>
      <c r="H422" s="15"/>
      <c r="I422" s="16" t="s">
        <v>2112</v>
      </c>
      <c r="J422" s="16" t="s">
        <v>2113</v>
      </c>
      <c r="K422" s="16" t="s">
        <v>1646</v>
      </c>
      <c r="L422" s="16" t="s">
        <v>5</v>
      </c>
      <c r="M422" s="17" t="s">
        <v>2114</v>
      </c>
      <c r="N422" s="18" t="str">
        <f t="shared" si="12"/>
        <v>Deveaux</v>
      </c>
      <c r="O422" s="16" t="s">
        <v>1658</v>
      </c>
      <c r="P422" s="13" t="str">
        <f t="shared" si="13"/>
        <v>Deveaux Habillement</v>
      </c>
      <c r="Q422" s="19" t="s">
        <v>2115</v>
      </c>
      <c r="R422" s="13">
        <v>69240</v>
      </c>
      <c r="S422" s="13">
        <v>75</v>
      </c>
      <c r="T422" s="15"/>
      <c r="U422" s="20" t="s">
        <v>2116</v>
      </c>
    </row>
    <row r="423" spans="1:21" ht="27.6" x14ac:dyDescent="0.3">
      <c r="A423" s="1">
        <v>3076</v>
      </c>
      <c r="B423" s="12">
        <v>422</v>
      </c>
      <c r="C423" s="15"/>
      <c r="D423" s="14">
        <v>200</v>
      </c>
      <c r="E423" s="14">
        <v>120</v>
      </c>
      <c r="F423" s="14">
        <v>0</v>
      </c>
      <c r="G423" s="15"/>
      <c r="H423" s="15"/>
      <c r="I423" s="16" t="s">
        <v>2117</v>
      </c>
      <c r="J423" s="16" t="s">
        <v>2118</v>
      </c>
      <c r="K423" s="16" t="s">
        <v>2119</v>
      </c>
      <c r="L423" s="21"/>
      <c r="M423" s="17" t="s">
        <v>2120</v>
      </c>
      <c r="N423" s="18" t="str">
        <f t="shared" si="12"/>
        <v>Efounders</v>
      </c>
      <c r="O423" s="16" t="s">
        <v>72</v>
      </c>
      <c r="P423" s="13" t="str">
        <f t="shared" si="13"/>
        <v>Efounders Numérique</v>
      </c>
      <c r="Q423" s="19" t="s">
        <v>73</v>
      </c>
      <c r="R423" s="15"/>
      <c r="S423" s="13">
        <v>100</v>
      </c>
      <c r="T423" s="19" t="s">
        <v>32</v>
      </c>
      <c r="U423" s="20" t="s">
        <v>2622</v>
      </c>
    </row>
    <row r="424" spans="1:21" ht="27.6" x14ac:dyDescent="0.3">
      <c r="A424" s="1">
        <v>1292</v>
      </c>
      <c r="B424" s="12">
        <v>423</v>
      </c>
      <c r="C424" s="13">
        <v>389</v>
      </c>
      <c r="D424" s="14">
        <v>200</v>
      </c>
      <c r="E424" s="14">
        <v>220</v>
      </c>
      <c r="F424" s="14">
        <v>115</v>
      </c>
      <c r="G424" s="15"/>
      <c r="H424" s="15"/>
      <c r="I424" s="16" t="s">
        <v>2121</v>
      </c>
      <c r="J424" s="16" t="s">
        <v>2122</v>
      </c>
      <c r="K424" s="16" t="s">
        <v>725</v>
      </c>
      <c r="L424" s="16" t="s">
        <v>5</v>
      </c>
      <c r="M424" s="17" t="s">
        <v>2123</v>
      </c>
      <c r="N424" s="18" t="str">
        <f t="shared" si="12"/>
        <v>Albin Michel</v>
      </c>
      <c r="O424" s="16" t="s">
        <v>49</v>
      </c>
      <c r="P424" s="13" t="str">
        <f t="shared" si="13"/>
        <v>Albin Michel Distribution</v>
      </c>
      <c r="Q424" s="19" t="s">
        <v>2124</v>
      </c>
      <c r="R424" s="13">
        <v>75014</v>
      </c>
      <c r="S424" s="13">
        <v>75</v>
      </c>
      <c r="T424" s="15"/>
      <c r="U424" s="20" t="s">
        <v>2125</v>
      </c>
    </row>
    <row r="425" spans="1:21" ht="27.6" x14ac:dyDescent="0.3">
      <c r="A425" s="1">
        <v>2634</v>
      </c>
      <c r="B425" s="12">
        <v>424</v>
      </c>
      <c r="C425" s="13">
        <v>389</v>
      </c>
      <c r="D425" s="14">
        <v>200</v>
      </c>
      <c r="E425" s="14">
        <v>220</v>
      </c>
      <c r="F425" s="14">
        <v>0</v>
      </c>
      <c r="G425" s="15"/>
      <c r="H425" s="15"/>
      <c r="I425" s="16" t="s">
        <v>2126</v>
      </c>
      <c r="J425" s="16" t="s">
        <v>2127</v>
      </c>
      <c r="K425" s="16" t="s">
        <v>306</v>
      </c>
      <c r="L425" s="16" t="s">
        <v>5</v>
      </c>
      <c r="M425" s="17" t="s">
        <v>2128</v>
      </c>
      <c r="N425" s="18" t="str">
        <f t="shared" si="12"/>
        <v>Groupe Giboire</v>
      </c>
      <c r="O425" s="16" t="s">
        <v>469</v>
      </c>
      <c r="P425" s="13" t="str">
        <f t="shared" si="13"/>
        <v>Groupe Giboire Immobilier</v>
      </c>
      <c r="Q425" s="19" t="s">
        <v>2129</v>
      </c>
      <c r="R425" s="13">
        <v>35000</v>
      </c>
      <c r="S425" s="13">
        <v>75</v>
      </c>
      <c r="T425" s="15"/>
      <c r="U425" s="20" t="s">
        <v>2130</v>
      </c>
    </row>
    <row r="426" spans="1:21" ht="27.6" x14ac:dyDescent="0.3">
      <c r="A426" s="1">
        <v>327</v>
      </c>
      <c r="B426" s="12">
        <v>425</v>
      </c>
      <c r="C426" s="13">
        <v>368</v>
      </c>
      <c r="D426" s="14">
        <v>200</v>
      </c>
      <c r="E426" s="14">
        <v>240</v>
      </c>
      <c r="F426" s="14">
        <v>210</v>
      </c>
      <c r="G426" s="15"/>
      <c r="H426" s="15"/>
      <c r="I426" s="16" t="s">
        <v>2131</v>
      </c>
      <c r="J426" s="16" t="s">
        <v>2132</v>
      </c>
      <c r="K426" s="16" t="s">
        <v>501</v>
      </c>
      <c r="L426" s="16" t="s">
        <v>2133</v>
      </c>
      <c r="M426" s="17" t="s">
        <v>2134</v>
      </c>
      <c r="N426" s="18" t="str">
        <f t="shared" si="12"/>
        <v>Chantelle France</v>
      </c>
      <c r="O426" s="16" t="s">
        <v>1658</v>
      </c>
      <c r="P426" s="13" t="str">
        <f t="shared" si="13"/>
        <v>Chantelle France Habillement</v>
      </c>
      <c r="Q426" s="19" t="s">
        <v>2135</v>
      </c>
      <c r="R426" s="13">
        <v>94234</v>
      </c>
      <c r="S426" s="13">
        <v>75</v>
      </c>
      <c r="T426" s="15"/>
      <c r="U426" s="20" t="s">
        <v>2136</v>
      </c>
    </row>
    <row r="427" spans="1:21" ht="27.6" x14ac:dyDescent="0.3">
      <c r="A427" s="1">
        <v>2764</v>
      </c>
      <c r="B427" s="12">
        <v>426</v>
      </c>
      <c r="C427" s="13">
        <v>349</v>
      </c>
      <c r="D427" s="14">
        <v>200</v>
      </c>
      <c r="E427" s="14">
        <v>250</v>
      </c>
      <c r="F427" s="14">
        <v>0</v>
      </c>
      <c r="G427" s="15"/>
      <c r="H427" s="15"/>
      <c r="I427" s="16" t="s">
        <v>2137</v>
      </c>
      <c r="J427" s="16" t="s">
        <v>2138</v>
      </c>
      <c r="K427" s="16" t="s">
        <v>2139</v>
      </c>
      <c r="L427" s="21"/>
      <c r="M427" s="17" t="s">
        <v>2140</v>
      </c>
      <c r="N427" s="18" t="str">
        <f t="shared" si="12"/>
        <v>Sigfox</v>
      </c>
      <c r="O427" s="16" t="s">
        <v>72</v>
      </c>
      <c r="P427" s="13" t="str">
        <f t="shared" si="13"/>
        <v>Sigfox Numérique</v>
      </c>
      <c r="Q427" s="19" t="s">
        <v>73</v>
      </c>
      <c r="R427" s="13">
        <v>31670</v>
      </c>
      <c r="S427" s="13">
        <v>100</v>
      </c>
      <c r="T427" s="15"/>
      <c r="U427" s="20" t="s">
        <v>2141</v>
      </c>
    </row>
    <row r="428" spans="1:21" ht="41.4" x14ac:dyDescent="0.3">
      <c r="A428" s="1">
        <v>2250</v>
      </c>
      <c r="B428" s="12">
        <v>427</v>
      </c>
      <c r="C428" s="13">
        <v>415</v>
      </c>
      <c r="D428" s="14">
        <v>200</v>
      </c>
      <c r="E428" s="14">
        <v>200</v>
      </c>
      <c r="F428" s="14">
        <v>275</v>
      </c>
      <c r="G428" s="15"/>
      <c r="H428" s="15"/>
      <c r="I428" s="16" t="s">
        <v>2142</v>
      </c>
      <c r="J428" s="16" t="s">
        <v>2143</v>
      </c>
      <c r="K428" s="16" t="s">
        <v>632</v>
      </c>
      <c r="L428" s="16" t="s">
        <v>5</v>
      </c>
      <c r="M428" s="17" t="s">
        <v>2144</v>
      </c>
      <c r="N428" s="18" t="str">
        <f t="shared" si="12"/>
        <v>Brane Cantenac</v>
      </c>
      <c r="O428" s="16" t="s">
        <v>808</v>
      </c>
      <c r="P428" s="13" t="str">
        <f t="shared" si="13"/>
        <v>Brane Cantenac Vins</v>
      </c>
      <c r="Q428" s="19" t="s">
        <v>808</v>
      </c>
      <c r="R428" s="13">
        <v>33460</v>
      </c>
      <c r="S428" s="13">
        <v>75</v>
      </c>
      <c r="T428" s="15"/>
      <c r="U428" s="20" t="s">
        <v>2623</v>
      </c>
    </row>
    <row r="429" spans="1:21" ht="41.4" x14ac:dyDescent="0.3">
      <c r="A429" s="1">
        <v>3163</v>
      </c>
      <c r="B429" s="12">
        <v>428</v>
      </c>
      <c r="C429" s="15"/>
      <c r="D429" s="14">
        <v>200</v>
      </c>
      <c r="E429" s="14">
        <v>0</v>
      </c>
      <c r="F429" s="14">
        <v>0</v>
      </c>
      <c r="G429" s="15"/>
      <c r="H429" s="15"/>
      <c r="I429" s="16" t="s">
        <v>2145</v>
      </c>
      <c r="J429" s="16" t="s">
        <v>2146</v>
      </c>
      <c r="K429" s="21"/>
      <c r="L429" s="16" t="s">
        <v>5</v>
      </c>
      <c r="M429" s="17" t="s">
        <v>2147</v>
      </c>
      <c r="N429" s="18" t="str">
        <f t="shared" si="12"/>
        <v>Groupe Machefert</v>
      </c>
      <c r="O429" s="16" t="s">
        <v>679</v>
      </c>
      <c r="P429" s="13" t="str">
        <f t="shared" si="13"/>
        <v>Groupe Machefert Hôtellerie</v>
      </c>
      <c r="Q429" s="19" t="s">
        <v>679</v>
      </c>
      <c r="R429" s="13">
        <v>75116</v>
      </c>
      <c r="S429" s="13">
        <v>100</v>
      </c>
      <c r="T429" s="15"/>
      <c r="U429" s="20" t="s">
        <v>2148</v>
      </c>
    </row>
    <row r="430" spans="1:21" ht="27.6" x14ac:dyDescent="0.3">
      <c r="A430" s="1">
        <v>2171</v>
      </c>
      <c r="B430" s="12">
        <v>429</v>
      </c>
      <c r="C430" s="13">
        <v>389</v>
      </c>
      <c r="D430" s="14">
        <v>200</v>
      </c>
      <c r="E430" s="14">
        <v>220</v>
      </c>
      <c r="F430" s="14">
        <v>65</v>
      </c>
      <c r="G430" s="15"/>
      <c r="H430" s="15"/>
      <c r="I430" s="16" t="s">
        <v>2149</v>
      </c>
      <c r="J430" s="16" t="s">
        <v>2150</v>
      </c>
      <c r="K430" s="16" t="s">
        <v>1053</v>
      </c>
      <c r="L430" s="16" t="s">
        <v>5</v>
      </c>
      <c r="M430" s="17" t="s">
        <v>2151</v>
      </c>
      <c r="N430" s="18" t="str">
        <f t="shared" si="12"/>
        <v>Groupe Serfim</v>
      </c>
      <c r="O430" s="16" t="s">
        <v>221</v>
      </c>
      <c r="P430" s="13" t="str">
        <f t="shared" si="13"/>
        <v>Groupe Serfim BTP</v>
      </c>
      <c r="Q430" s="19" t="s">
        <v>2152</v>
      </c>
      <c r="R430" s="13">
        <v>69200</v>
      </c>
      <c r="S430" s="13">
        <v>50</v>
      </c>
      <c r="T430" s="15"/>
      <c r="U430" s="20" t="s">
        <v>2624</v>
      </c>
    </row>
    <row r="431" spans="1:21" ht="27.6" x14ac:dyDescent="0.3">
      <c r="A431" s="1">
        <v>1847</v>
      </c>
      <c r="B431" s="12">
        <v>430</v>
      </c>
      <c r="C431" s="13">
        <v>378</v>
      </c>
      <c r="D431" s="14">
        <v>200</v>
      </c>
      <c r="E431" s="14">
        <v>230</v>
      </c>
      <c r="F431" s="14">
        <v>107</v>
      </c>
      <c r="G431" s="15"/>
      <c r="H431" s="15"/>
      <c r="I431" s="16" t="s">
        <v>2153</v>
      </c>
      <c r="J431" s="16" t="s">
        <v>46</v>
      </c>
      <c r="K431" s="16" t="s">
        <v>2154</v>
      </c>
      <c r="L431" s="21"/>
      <c r="M431" s="17" t="s">
        <v>2155</v>
      </c>
      <c r="N431" s="18" t="str">
        <f t="shared" si="12"/>
        <v>Kiloutou</v>
      </c>
      <c r="O431" s="16" t="s">
        <v>441</v>
      </c>
      <c r="P431" s="13" t="str">
        <f t="shared" si="13"/>
        <v>Kiloutou Services</v>
      </c>
      <c r="Q431" s="19" t="s">
        <v>2156</v>
      </c>
      <c r="R431" s="13">
        <v>59700</v>
      </c>
      <c r="S431" s="13">
        <v>100</v>
      </c>
      <c r="T431" s="15"/>
      <c r="U431" s="20" t="s">
        <v>2157</v>
      </c>
    </row>
    <row r="432" spans="1:21" ht="27.6" x14ac:dyDescent="0.3">
      <c r="A432" s="1">
        <v>477</v>
      </c>
      <c r="B432" s="12">
        <v>431</v>
      </c>
      <c r="C432" s="13">
        <v>389</v>
      </c>
      <c r="D432" s="14">
        <v>200</v>
      </c>
      <c r="E432" s="14">
        <v>220</v>
      </c>
      <c r="F432" s="14">
        <v>0</v>
      </c>
      <c r="G432" s="15"/>
      <c r="H432" s="15"/>
      <c r="I432" s="16" t="s">
        <v>2158</v>
      </c>
      <c r="J432" s="16" t="s">
        <v>2159</v>
      </c>
      <c r="K432" s="16" t="s">
        <v>306</v>
      </c>
      <c r="L432" s="16" t="s">
        <v>5</v>
      </c>
      <c r="M432" s="17" t="s">
        <v>2160</v>
      </c>
      <c r="N432" s="18" t="str">
        <f t="shared" si="12"/>
        <v>Picoty</v>
      </c>
      <c r="O432" s="16" t="s">
        <v>49</v>
      </c>
      <c r="P432" s="13" t="str">
        <f t="shared" si="13"/>
        <v>Picoty Distribution</v>
      </c>
      <c r="Q432" s="19" t="s">
        <v>2161</v>
      </c>
      <c r="R432" s="13">
        <v>23300</v>
      </c>
      <c r="S432" s="13">
        <v>50</v>
      </c>
      <c r="T432" s="15"/>
      <c r="U432" s="20" t="s">
        <v>2162</v>
      </c>
    </row>
    <row r="433" spans="1:21" ht="27.6" x14ac:dyDescent="0.3">
      <c r="A433" s="1">
        <v>2818</v>
      </c>
      <c r="B433" s="12">
        <v>432</v>
      </c>
      <c r="C433" s="15"/>
      <c r="D433" s="14">
        <v>200</v>
      </c>
      <c r="E433" s="14">
        <v>140</v>
      </c>
      <c r="F433" s="14">
        <v>0</v>
      </c>
      <c r="G433" s="15"/>
      <c r="H433" s="15"/>
      <c r="I433" s="16" t="s">
        <v>2163</v>
      </c>
      <c r="J433" s="16" t="s">
        <v>2164</v>
      </c>
      <c r="K433" s="16" t="s">
        <v>473</v>
      </c>
      <c r="L433" s="21"/>
      <c r="M433" s="17" t="s">
        <v>2165</v>
      </c>
      <c r="N433" s="18" t="str">
        <f t="shared" si="12"/>
        <v>Corum</v>
      </c>
      <c r="O433" s="16" t="s">
        <v>1719</v>
      </c>
      <c r="P433" s="13" t="str">
        <f t="shared" si="13"/>
        <v>Corum Finance</v>
      </c>
      <c r="Q433" s="19" t="s">
        <v>1463</v>
      </c>
      <c r="R433" s="13">
        <v>75008</v>
      </c>
      <c r="S433" s="13">
        <v>100</v>
      </c>
      <c r="T433" s="15"/>
      <c r="U433" s="20" t="s">
        <v>2625</v>
      </c>
    </row>
    <row r="434" spans="1:21" ht="41.4" x14ac:dyDescent="0.3">
      <c r="A434" s="1">
        <v>1888</v>
      </c>
      <c r="B434" s="12">
        <v>433</v>
      </c>
      <c r="C434" s="13">
        <v>300</v>
      </c>
      <c r="D434" s="14">
        <v>200</v>
      </c>
      <c r="E434" s="14">
        <v>300</v>
      </c>
      <c r="F434" s="14">
        <v>450</v>
      </c>
      <c r="G434" s="15"/>
      <c r="H434" s="15"/>
      <c r="I434" s="16" t="s">
        <v>2166</v>
      </c>
      <c r="J434" s="16" t="s">
        <v>2167</v>
      </c>
      <c r="K434" s="16" t="s">
        <v>2168</v>
      </c>
      <c r="L434" s="16" t="s">
        <v>5</v>
      </c>
      <c r="M434" s="17" t="s">
        <v>2169</v>
      </c>
      <c r="N434" s="18" t="str">
        <f t="shared" si="12"/>
        <v>Geopetrol</v>
      </c>
      <c r="O434" s="16" t="s">
        <v>1031</v>
      </c>
      <c r="P434" s="13" t="str">
        <f t="shared" si="13"/>
        <v>Geopetrol Energie</v>
      </c>
      <c r="Q434" s="19" t="s">
        <v>2170</v>
      </c>
      <c r="R434" s="13">
        <v>75008</v>
      </c>
      <c r="S434" s="13">
        <v>100</v>
      </c>
      <c r="T434" s="15"/>
      <c r="U434" s="20" t="s">
        <v>2171</v>
      </c>
    </row>
    <row r="435" spans="1:21" ht="27.6" x14ac:dyDescent="0.3">
      <c r="A435" s="1">
        <v>1885</v>
      </c>
      <c r="B435" s="12">
        <v>434</v>
      </c>
      <c r="C435" s="13">
        <v>408</v>
      </c>
      <c r="D435" s="14">
        <v>200</v>
      </c>
      <c r="E435" s="14">
        <v>220</v>
      </c>
      <c r="F435" s="14">
        <v>0</v>
      </c>
      <c r="G435" s="15"/>
      <c r="H435" s="15"/>
      <c r="I435" s="16" t="s">
        <v>2172</v>
      </c>
      <c r="J435" s="16" t="s">
        <v>2173</v>
      </c>
      <c r="K435" s="16" t="s">
        <v>1408</v>
      </c>
      <c r="L435" s="16" t="s">
        <v>5</v>
      </c>
      <c r="M435" s="17" t="s">
        <v>2174</v>
      </c>
      <c r="N435" s="18" t="str">
        <f t="shared" si="12"/>
        <v>Groupe Muller</v>
      </c>
      <c r="O435" s="16" t="s">
        <v>227</v>
      </c>
      <c r="P435" s="13" t="str">
        <f t="shared" si="13"/>
        <v>Groupe Muller Industrie</v>
      </c>
      <c r="Q435" s="19" t="s">
        <v>227</v>
      </c>
      <c r="R435" s="13">
        <v>75883</v>
      </c>
      <c r="S435" s="13">
        <v>75</v>
      </c>
      <c r="T435" s="15"/>
      <c r="U435" s="20" t="s">
        <v>2175</v>
      </c>
    </row>
    <row r="436" spans="1:21" ht="27.6" x14ac:dyDescent="0.3">
      <c r="A436" s="1">
        <v>2191</v>
      </c>
      <c r="B436" s="12">
        <v>435</v>
      </c>
      <c r="C436" s="13">
        <v>443</v>
      </c>
      <c r="D436" s="14">
        <v>200</v>
      </c>
      <c r="E436" s="14">
        <v>180</v>
      </c>
      <c r="F436" s="14">
        <v>0</v>
      </c>
      <c r="G436" s="15"/>
      <c r="H436" s="15"/>
      <c r="I436" s="16" t="s">
        <v>2176</v>
      </c>
      <c r="J436" s="16" t="s">
        <v>2177</v>
      </c>
      <c r="K436" s="16" t="s">
        <v>360</v>
      </c>
      <c r="L436" s="21"/>
      <c r="M436" s="17" t="s">
        <v>2178</v>
      </c>
      <c r="N436" s="18" t="str">
        <f t="shared" si="12"/>
        <v>Groupe Sitel</v>
      </c>
      <c r="O436" s="16" t="s">
        <v>441</v>
      </c>
      <c r="P436" s="13" t="str">
        <f t="shared" si="13"/>
        <v>Groupe Sitel Services</v>
      </c>
      <c r="Q436" s="19" t="s">
        <v>441</v>
      </c>
      <c r="R436" s="13">
        <v>-1610</v>
      </c>
      <c r="S436" s="13">
        <v>100</v>
      </c>
      <c r="T436" s="15"/>
      <c r="U436" s="20" t="s">
        <v>2626</v>
      </c>
    </row>
    <row r="437" spans="1:21" ht="27.6" x14ac:dyDescent="0.3">
      <c r="A437" s="1">
        <v>3101</v>
      </c>
      <c r="B437" s="12">
        <v>436</v>
      </c>
      <c r="C437" s="15"/>
      <c r="D437" s="14">
        <v>200</v>
      </c>
      <c r="E437" s="14">
        <v>0</v>
      </c>
      <c r="F437" s="14">
        <v>0</v>
      </c>
      <c r="G437" s="15"/>
      <c r="H437" s="15"/>
      <c r="I437" s="16" t="s">
        <v>2179</v>
      </c>
      <c r="J437" s="16" t="s">
        <v>2180</v>
      </c>
      <c r="K437" s="16" t="s">
        <v>306</v>
      </c>
      <c r="L437" s="16" t="s">
        <v>5</v>
      </c>
      <c r="M437" s="17" t="s">
        <v>2181</v>
      </c>
      <c r="N437" s="18" t="str">
        <f t="shared" si="12"/>
        <v>Auvent</v>
      </c>
      <c r="O437" s="16" t="s">
        <v>55</v>
      </c>
      <c r="P437" s="13" t="str">
        <f t="shared" si="13"/>
        <v>Auvent Holding</v>
      </c>
      <c r="Q437" s="19" t="s">
        <v>1850</v>
      </c>
      <c r="R437" s="13">
        <v>3963</v>
      </c>
      <c r="S437" s="13">
        <v>50</v>
      </c>
      <c r="T437" s="15"/>
      <c r="U437" s="20" t="s">
        <v>2182</v>
      </c>
    </row>
    <row r="438" spans="1:21" ht="27.6" x14ac:dyDescent="0.3">
      <c r="A438" s="1">
        <v>1208</v>
      </c>
      <c r="B438" s="12">
        <v>437</v>
      </c>
      <c r="C438" s="13">
        <v>463</v>
      </c>
      <c r="D438" s="14">
        <v>195</v>
      </c>
      <c r="E438" s="14">
        <v>175</v>
      </c>
      <c r="F438" s="14">
        <v>85</v>
      </c>
      <c r="G438" s="15"/>
      <c r="H438" s="15"/>
      <c r="I438" s="16" t="s">
        <v>2183</v>
      </c>
      <c r="J438" s="16" t="s">
        <v>2067</v>
      </c>
      <c r="K438" s="16" t="s">
        <v>731</v>
      </c>
      <c r="L438" s="16" t="s">
        <v>5</v>
      </c>
      <c r="M438" s="17" t="s">
        <v>2184</v>
      </c>
      <c r="N438" s="18" t="str">
        <f t="shared" si="12"/>
        <v>Filhet-Allard</v>
      </c>
      <c r="O438" s="16" t="s">
        <v>314</v>
      </c>
      <c r="P438" s="13" t="str">
        <f t="shared" si="13"/>
        <v>Filhet-Allard Assurances</v>
      </c>
      <c r="Q438" s="19" t="s">
        <v>314</v>
      </c>
      <c r="R438" s="13">
        <v>33700</v>
      </c>
      <c r="S438" s="13">
        <v>75</v>
      </c>
      <c r="T438" s="15"/>
      <c r="U438" s="20" t="s">
        <v>2185</v>
      </c>
    </row>
    <row r="439" spans="1:21" ht="41.4" x14ac:dyDescent="0.3">
      <c r="A439" s="1">
        <v>2933</v>
      </c>
      <c r="B439" s="12">
        <v>438</v>
      </c>
      <c r="C439" s="13">
        <v>485</v>
      </c>
      <c r="D439" s="14">
        <v>195</v>
      </c>
      <c r="E439" s="14">
        <v>160</v>
      </c>
      <c r="F439" s="14">
        <v>0</v>
      </c>
      <c r="G439" s="15"/>
      <c r="H439" s="15"/>
      <c r="I439" s="16" t="s">
        <v>2186</v>
      </c>
      <c r="J439" s="16" t="s">
        <v>2187</v>
      </c>
      <c r="K439" s="16" t="s">
        <v>409</v>
      </c>
      <c r="L439" s="21"/>
      <c r="M439" s="17" t="s">
        <v>2188</v>
      </c>
      <c r="N439" s="18" t="str">
        <f t="shared" si="12"/>
        <v>Colibri Manomano</v>
      </c>
      <c r="O439" s="16" t="s">
        <v>72</v>
      </c>
      <c r="P439" s="13" t="str">
        <f t="shared" si="13"/>
        <v>Colibri Manomano Numérique</v>
      </c>
      <c r="Q439" s="19" t="s">
        <v>2189</v>
      </c>
      <c r="R439" s="13">
        <v>75017</v>
      </c>
      <c r="S439" s="13">
        <v>100</v>
      </c>
      <c r="T439" s="15"/>
      <c r="U439" s="20" t="s">
        <v>2190</v>
      </c>
    </row>
    <row r="440" spans="1:21" ht="29.1" customHeight="1" x14ac:dyDescent="0.3">
      <c r="A440" s="1">
        <v>392</v>
      </c>
      <c r="B440" s="12">
        <v>439</v>
      </c>
      <c r="C440" s="13">
        <v>410</v>
      </c>
      <c r="D440" s="14">
        <v>195</v>
      </c>
      <c r="E440" s="14">
        <v>210</v>
      </c>
      <c r="F440" s="14">
        <v>180</v>
      </c>
      <c r="G440" s="15"/>
      <c r="H440" s="15"/>
      <c r="I440" s="16" t="s">
        <v>2191</v>
      </c>
      <c r="J440" s="16" t="s">
        <v>2143</v>
      </c>
      <c r="K440" s="21"/>
      <c r="L440" s="16" t="s">
        <v>5</v>
      </c>
      <c r="M440" s="17" t="s">
        <v>2192</v>
      </c>
      <c r="N440" s="18" t="str">
        <f t="shared" si="12"/>
        <v>Vignobles Andre Lurton</v>
      </c>
      <c r="O440" s="16" t="s">
        <v>808</v>
      </c>
      <c r="P440" s="13" t="str">
        <f t="shared" si="13"/>
        <v>Vignobles Andre Lurton Vins</v>
      </c>
      <c r="Q440" s="19" t="s">
        <v>808</v>
      </c>
      <c r="R440" s="13">
        <v>33420</v>
      </c>
      <c r="S440" s="13">
        <v>100</v>
      </c>
      <c r="T440" s="15"/>
      <c r="U440" s="20" t="s">
        <v>2193</v>
      </c>
    </row>
    <row r="441" spans="1:21" ht="30.6" customHeight="1" x14ac:dyDescent="0.3">
      <c r="A441" s="1">
        <v>2180</v>
      </c>
      <c r="B441" s="12">
        <v>440</v>
      </c>
      <c r="C441" s="13">
        <v>415</v>
      </c>
      <c r="D441" s="14">
        <v>195</v>
      </c>
      <c r="E441" s="14">
        <v>200</v>
      </c>
      <c r="F441" s="14">
        <v>75</v>
      </c>
      <c r="G441" s="15"/>
      <c r="H441" s="15"/>
      <c r="I441" s="16" t="s">
        <v>2194</v>
      </c>
      <c r="J441" s="16" t="s">
        <v>2195</v>
      </c>
      <c r="K441" s="16" t="s">
        <v>2196</v>
      </c>
      <c r="L441" s="21"/>
      <c r="M441" s="17" t="s">
        <v>2197</v>
      </c>
      <c r="N441" s="18" t="str">
        <f t="shared" si="12"/>
        <v>Tresor Du Patrimoine</v>
      </c>
      <c r="O441" s="16" t="s">
        <v>49</v>
      </c>
      <c r="P441" s="13" t="str">
        <f t="shared" si="13"/>
        <v>Tresor Du Patrimoine Distribution</v>
      </c>
      <c r="Q441" s="19" t="s">
        <v>1458</v>
      </c>
      <c r="R441" s="13">
        <v>75017</v>
      </c>
      <c r="S441" s="13">
        <v>100</v>
      </c>
      <c r="T441" s="15"/>
      <c r="U441" s="20" t="s">
        <v>2198</v>
      </c>
    </row>
    <row r="442" spans="1:21" ht="27.6" x14ac:dyDescent="0.3">
      <c r="A442" s="1">
        <v>720</v>
      </c>
      <c r="B442" s="12">
        <v>441</v>
      </c>
      <c r="C442" s="13">
        <v>410</v>
      </c>
      <c r="D442" s="14">
        <v>190.33676085837499</v>
      </c>
      <c r="E442" s="14">
        <v>210.07916958448001</v>
      </c>
      <c r="F442" s="14">
        <v>495.43284275027997</v>
      </c>
      <c r="G442" s="15"/>
      <c r="H442" s="15"/>
      <c r="I442" s="16" t="s">
        <v>2199</v>
      </c>
      <c r="J442" s="16" t="s">
        <v>2200</v>
      </c>
      <c r="K442" s="16" t="s">
        <v>242</v>
      </c>
      <c r="L442" s="21"/>
      <c r="M442" s="17" t="s">
        <v>2201</v>
      </c>
      <c r="N442" s="18" t="str">
        <f t="shared" si="12"/>
        <v>Derichebourg</v>
      </c>
      <c r="O442" s="16" t="s">
        <v>441</v>
      </c>
      <c r="P442" s="13" t="str">
        <f t="shared" si="13"/>
        <v>Derichebourg Services</v>
      </c>
      <c r="Q442" s="19" t="s">
        <v>1296</v>
      </c>
      <c r="R442" s="13">
        <v>75579</v>
      </c>
      <c r="S442" s="13">
        <v>100</v>
      </c>
      <c r="T442" s="15"/>
      <c r="U442" s="20" t="s">
        <v>2202</v>
      </c>
    </row>
    <row r="443" spans="1:21" ht="27.6" x14ac:dyDescent="0.3">
      <c r="A443" s="1">
        <v>2517</v>
      </c>
      <c r="B443" s="12">
        <v>442</v>
      </c>
      <c r="C443" s="13">
        <v>443</v>
      </c>
      <c r="D443" s="14">
        <v>190</v>
      </c>
      <c r="E443" s="14">
        <v>180</v>
      </c>
      <c r="F443" s="14">
        <v>0</v>
      </c>
      <c r="G443" s="15"/>
      <c r="H443" s="15"/>
      <c r="I443" s="16" t="s">
        <v>2203</v>
      </c>
      <c r="J443" s="16" t="s">
        <v>2204</v>
      </c>
      <c r="K443" s="16" t="s">
        <v>619</v>
      </c>
      <c r="L443" s="21"/>
      <c r="M443" s="17" t="s">
        <v>2205</v>
      </c>
      <c r="N443" s="18" t="str">
        <f t="shared" si="12"/>
        <v>Allopneus</v>
      </c>
      <c r="O443" s="16" t="s">
        <v>49</v>
      </c>
      <c r="P443" s="13" t="str">
        <f t="shared" si="13"/>
        <v>Allopneus Distribution</v>
      </c>
      <c r="Q443" s="19" t="s">
        <v>49</v>
      </c>
      <c r="R443" s="13">
        <v>13090</v>
      </c>
      <c r="S443" s="13">
        <v>100</v>
      </c>
      <c r="T443" s="19" t="s">
        <v>32</v>
      </c>
      <c r="U443" s="20" t="s">
        <v>2206</v>
      </c>
    </row>
    <row r="444" spans="1:21" ht="27.6" x14ac:dyDescent="0.3">
      <c r="A444" s="1">
        <v>2732</v>
      </c>
      <c r="B444" s="12">
        <v>443</v>
      </c>
      <c r="C444" s="13">
        <v>389</v>
      </c>
      <c r="D444" s="14">
        <v>190</v>
      </c>
      <c r="E444" s="14">
        <v>220</v>
      </c>
      <c r="F444" s="14">
        <v>0</v>
      </c>
      <c r="G444" s="15"/>
      <c r="H444" s="15"/>
      <c r="I444" s="16" t="s">
        <v>2207</v>
      </c>
      <c r="J444" s="16" t="s">
        <v>2208</v>
      </c>
      <c r="K444" s="21"/>
      <c r="L444" s="16" t="s">
        <v>5</v>
      </c>
      <c r="M444" s="17" t="s">
        <v>2209</v>
      </c>
      <c r="N444" s="18" t="str">
        <f t="shared" si="12"/>
        <v>Oceinde</v>
      </c>
      <c r="O444" s="16" t="s">
        <v>55</v>
      </c>
      <c r="P444" s="13" t="str">
        <f t="shared" si="13"/>
        <v>Oceinde Holding</v>
      </c>
      <c r="Q444" s="19" t="s">
        <v>2210</v>
      </c>
      <c r="R444" s="13">
        <v>75008</v>
      </c>
      <c r="S444" s="13">
        <v>75</v>
      </c>
      <c r="T444" s="15"/>
      <c r="U444" s="20" t="s">
        <v>2211</v>
      </c>
    </row>
    <row r="445" spans="1:21" ht="56.1" customHeight="1" x14ac:dyDescent="0.3">
      <c r="A445" s="1">
        <v>633</v>
      </c>
      <c r="B445" s="12">
        <v>444</v>
      </c>
      <c r="C445" s="13">
        <v>436</v>
      </c>
      <c r="D445" s="14">
        <v>190</v>
      </c>
      <c r="E445" s="14">
        <v>190</v>
      </c>
      <c r="F445" s="14">
        <v>150</v>
      </c>
      <c r="G445" s="15"/>
      <c r="H445" s="15"/>
      <c r="I445" s="16" t="s">
        <v>2212</v>
      </c>
      <c r="J445" s="16" t="s">
        <v>2213</v>
      </c>
      <c r="K445" s="16" t="s">
        <v>2214</v>
      </c>
      <c r="L445" s="16" t="s">
        <v>28</v>
      </c>
      <c r="M445" s="17" t="s">
        <v>2215</v>
      </c>
      <c r="N445" s="18" t="str">
        <f t="shared" si="12"/>
        <v>Sodebo</v>
      </c>
      <c r="O445" s="16" t="s">
        <v>174</v>
      </c>
      <c r="P445" s="13" t="str">
        <f t="shared" si="13"/>
        <v>Sodebo Agroalimentaire</v>
      </c>
      <c r="Q445" s="19" t="s">
        <v>174</v>
      </c>
      <c r="R445" s="13">
        <v>85600</v>
      </c>
      <c r="S445" s="13">
        <v>50</v>
      </c>
      <c r="T445" s="15"/>
      <c r="U445" s="20" t="s">
        <v>2216</v>
      </c>
    </row>
    <row r="446" spans="1:21" ht="27.6" x14ac:dyDescent="0.3">
      <c r="A446" s="1">
        <v>3112</v>
      </c>
      <c r="B446" s="12">
        <v>445</v>
      </c>
      <c r="C446" s="15"/>
      <c r="D446" s="14">
        <v>190</v>
      </c>
      <c r="E446" s="14">
        <v>0</v>
      </c>
      <c r="F446" s="14">
        <v>0</v>
      </c>
      <c r="G446" s="15"/>
      <c r="H446" s="15"/>
      <c r="I446" s="16" t="s">
        <v>2217</v>
      </c>
      <c r="J446" s="16" t="s">
        <v>2218</v>
      </c>
      <c r="K446" s="16" t="s">
        <v>1327</v>
      </c>
      <c r="L446" s="21"/>
      <c r="M446" s="17" t="s">
        <v>2219</v>
      </c>
      <c r="N446" s="18" t="str">
        <f t="shared" si="12"/>
        <v>Groupe Maurin</v>
      </c>
      <c r="O446" s="16" t="s">
        <v>187</v>
      </c>
      <c r="P446" s="13" t="str">
        <f t="shared" si="13"/>
        <v>Groupe Maurin Automobile</v>
      </c>
      <c r="Q446" s="19" t="s">
        <v>1532</v>
      </c>
      <c r="R446" s="13">
        <v>74000</v>
      </c>
      <c r="S446" s="13">
        <v>100</v>
      </c>
      <c r="T446" s="15"/>
      <c r="U446" s="20" t="s">
        <v>2627</v>
      </c>
    </row>
    <row r="447" spans="1:21" ht="27.6" x14ac:dyDescent="0.3">
      <c r="A447" s="1">
        <v>2427</v>
      </c>
      <c r="B447" s="12">
        <v>446</v>
      </c>
      <c r="C447" s="13">
        <v>415</v>
      </c>
      <c r="D447" s="14">
        <v>190</v>
      </c>
      <c r="E447" s="14">
        <v>200</v>
      </c>
      <c r="F447" s="14">
        <v>0</v>
      </c>
      <c r="G447" s="15"/>
      <c r="H447" s="15"/>
      <c r="I447" s="16" t="s">
        <v>2220</v>
      </c>
      <c r="J447" s="16" t="s">
        <v>2221</v>
      </c>
      <c r="K447" s="16" t="s">
        <v>2222</v>
      </c>
      <c r="L447" s="16" t="s">
        <v>5</v>
      </c>
      <c r="M447" s="17" t="s">
        <v>2223</v>
      </c>
      <c r="N447" s="18" t="str">
        <f t="shared" si="12"/>
        <v>Maison Sichel</v>
      </c>
      <c r="O447" s="16" t="s">
        <v>808</v>
      </c>
      <c r="P447" s="13" t="str">
        <f t="shared" si="13"/>
        <v>Maison Sichel Vins</v>
      </c>
      <c r="Q447" s="19" t="s">
        <v>1353</v>
      </c>
      <c r="R447" s="13">
        <v>33028</v>
      </c>
      <c r="S447" s="13">
        <v>75</v>
      </c>
      <c r="T447" s="15"/>
      <c r="U447" s="20" t="s">
        <v>2224</v>
      </c>
    </row>
    <row r="448" spans="1:21" ht="27.6" x14ac:dyDescent="0.3">
      <c r="A448" s="1">
        <v>1724</v>
      </c>
      <c r="B448" s="12">
        <v>447</v>
      </c>
      <c r="C448" s="15"/>
      <c r="D448" s="14">
        <v>190</v>
      </c>
      <c r="E448" s="14">
        <v>155</v>
      </c>
      <c r="F448" s="14">
        <v>0</v>
      </c>
      <c r="G448" s="15"/>
      <c r="H448" s="15"/>
      <c r="I448" s="16" t="s">
        <v>2225</v>
      </c>
      <c r="J448" s="16" t="s">
        <v>2226</v>
      </c>
      <c r="K448" s="16" t="s">
        <v>1053</v>
      </c>
      <c r="L448" s="16" t="s">
        <v>5</v>
      </c>
      <c r="M448" s="17" t="s">
        <v>2227</v>
      </c>
      <c r="N448" s="18" t="str">
        <f t="shared" si="12"/>
        <v>Groupe Seris</v>
      </c>
      <c r="O448" s="16" t="s">
        <v>441</v>
      </c>
      <c r="P448" s="13" t="str">
        <f t="shared" si="13"/>
        <v>Groupe Seris Services</v>
      </c>
      <c r="Q448" s="19" t="s">
        <v>2228</v>
      </c>
      <c r="R448" s="13">
        <v>75015</v>
      </c>
      <c r="S448" s="13">
        <v>100</v>
      </c>
      <c r="T448" s="15"/>
      <c r="U448" s="20" t="s">
        <v>2229</v>
      </c>
    </row>
    <row r="449" spans="1:21" ht="41.4" x14ac:dyDescent="0.3">
      <c r="A449" s="1">
        <v>1189</v>
      </c>
      <c r="B449" s="12">
        <v>448</v>
      </c>
      <c r="C449" s="13">
        <v>240</v>
      </c>
      <c r="D449" s="14">
        <v>189.79866854433999</v>
      </c>
      <c r="E449" s="14">
        <v>379.53322779515997</v>
      </c>
      <c r="F449" s="14">
        <v>201.41991505036799</v>
      </c>
      <c r="G449" s="15"/>
      <c r="H449" s="15"/>
      <c r="I449" s="16" t="s">
        <v>2230</v>
      </c>
      <c r="J449" s="16" t="s">
        <v>2231</v>
      </c>
      <c r="K449" s="16" t="s">
        <v>1545</v>
      </c>
      <c r="L449" s="21"/>
      <c r="M449" s="17" t="s">
        <v>2232</v>
      </c>
      <c r="N449" s="18" t="str">
        <f t="shared" si="12"/>
        <v>Econocom Group</v>
      </c>
      <c r="O449" s="16" t="s">
        <v>72</v>
      </c>
      <c r="P449" s="13" t="str">
        <f t="shared" si="13"/>
        <v>Econocom Group Numérique</v>
      </c>
      <c r="Q449" s="19" t="s">
        <v>1261</v>
      </c>
      <c r="R449" s="13">
        <v>92800</v>
      </c>
      <c r="S449" s="13">
        <v>100</v>
      </c>
      <c r="T449" s="15"/>
      <c r="U449" s="20" t="s">
        <v>2233</v>
      </c>
    </row>
    <row r="450" spans="1:21" ht="27.6" x14ac:dyDescent="0.3">
      <c r="A450" s="1">
        <v>387</v>
      </c>
      <c r="B450" s="12">
        <v>449</v>
      </c>
      <c r="C450" s="13">
        <v>389</v>
      </c>
      <c r="D450" s="14">
        <v>185.43670502643999</v>
      </c>
      <c r="E450" s="14">
        <v>219.66759822672</v>
      </c>
      <c r="F450" s="14">
        <v>97.843685452919999</v>
      </c>
      <c r="G450" s="15"/>
      <c r="H450" s="15"/>
      <c r="I450" s="16" t="s">
        <v>2234</v>
      </c>
      <c r="J450" s="16" t="s">
        <v>270</v>
      </c>
      <c r="K450" s="16" t="s">
        <v>784</v>
      </c>
      <c r="L450" s="21"/>
      <c r="M450" s="17" t="s">
        <v>2235</v>
      </c>
      <c r="N450" s="18" t="str">
        <f t="shared" si="12"/>
        <v>Assystem</v>
      </c>
      <c r="O450" s="16" t="s">
        <v>441</v>
      </c>
      <c r="P450" s="13" t="str">
        <f t="shared" si="13"/>
        <v>Assystem Services</v>
      </c>
      <c r="Q450" s="19" t="s">
        <v>1065</v>
      </c>
      <c r="R450" s="13">
        <v>75017</v>
      </c>
      <c r="S450" s="13">
        <v>100</v>
      </c>
      <c r="T450" s="15"/>
      <c r="U450" s="20" t="s">
        <v>2236</v>
      </c>
    </row>
    <row r="451" spans="1:21" ht="27.6" x14ac:dyDescent="0.3">
      <c r="A451" s="1">
        <v>2856</v>
      </c>
      <c r="B451" s="12">
        <v>450</v>
      </c>
      <c r="C451" s="13">
        <v>389</v>
      </c>
      <c r="D451" s="14">
        <v>185</v>
      </c>
      <c r="E451" s="14">
        <v>220</v>
      </c>
      <c r="F451" s="14">
        <v>0</v>
      </c>
      <c r="G451" s="15"/>
      <c r="H451" s="15"/>
      <c r="I451" s="16" t="s">
        <v>2237</v>
      </c>
      <c r="J451" s="16" t="s">
        <v>2238</v>
      </c>
      <c r="K451" s="16" t="s">
        <v>2239</v>
      </c>
      <c r="L451" s="16" t="s">
        <v>28</v>
      </c>
      <c r="M451" s="17" t="s">
        <v>2240</v>
      </c>
      <c r="N451" s="18" t="str">
        <f t="shared" ref="N451:N514" si="14">PROPER(M451)</f>
        <v>Camus</v>
      </c>
      <c r="O451" s="16" t="s">
        <v>2241</v>
      </c>
      <c r="P451" s="13" t="str">
        <f t="shared" ref="P451:P514" si="15">CONCATENATE(N451," ",(O451))</f>
        <v>Camus Vins, Spiritueux</v>
      </c>
      <c r="Q451" s="19" t="s">
        <v>2241</v>
      </c>
      <c r="R451" s="13">
        <v>16100</v>
      </c>
      <c r="S451" s="13">
        <v>75</v>
      </c>
      <c r="T451" s="15"/>
      <c r="U451" s="20" t="s">
        <v>2242</v>
      </c>
    </row>
    <row r="452" spans="1:21" ht="27.6" x14ac:dyDescent="0.3">
      <c r="A452" s="1">
        <v>336</v>
      </c>
      <c r="B452" s="12">
        <v>451</v>
      </c>
      <c r="C452" s="13">
        <v>389</v>
      </c>
      <c r="D452" s="14">
        <v>184.998263593492</v>
      </c>
      <c r="E452" s="14">
        <v>219.90418134620001</v>
      </c>
      <c r="F452" s="14">
        <v>345.21008012771796</v>
      </c>
      <c r="G452" s="15"/>
      <c r="H452" s="15"/>
      <c r="I452" s="16" t="s">
        <v>2243</v>
      </c>
      <c r="J452" s="16" t="s">
        <v>2244</v>
      </c>
      <c r="K452" s="16" t="s">
        <v>1516</v>
      </c>
      <c r="L452" s="16" t="s">
        <v>5</v>
      </c>
      <c r="M452" s="17" t="s">
        <v>2245</v>
      </c>
      <c r="N452" s="18" t="str">
        <f t="shared" si="14"/>
        <v>Lagardere</v>
      </c>
      <c r="O452" s="16" t="s">
        <v>1346</v>
      </c>
      <c r="P452" s="13" t="str">
        <f t="shared" si="15"/>
        <v>Lagardere Médias</v>
      </c>
      <c r="Q452" s="19" t="s">
        <v>2246</v>
      </c>
      <c r="R452" s="13">
        <v>75116</v>
      </c>
      <c r="S452" s="13">
        <v>50</v>
      </c>
      <c r="T452" s="15"/>
      <c r="U452" s="20" t="s">
        <v>2247</v>
      </c>
    </row>
    <row r="453" spans="1:21" ht="41.4" x14ac:dyDescent="0.3">
      <c r="A453" s="1">
        <v>1671</v>
      </c>
      <c r="B453" s="12">
        <v>452</v>
      </c>
      <c r="C453" s="13">
        <v>349</v>
      </c>
      <c r="D453" s="14">
        <v>184.99046272256001</v>
      </c>
      <c r="E453" s="14">
        <v>250.3793243197</v>
      </c>
      <c r="F453" s="14">
        <v>134.38525288618001</v>
      </c>
      <c r="G453" s="15"/>
      <c r="H453" s="15"/>
      <c r="I453" s="16" t="s">
        <v>2248</v>
      </c>
      <c r="J453" s="16" t="s">
        <v>2249</v>
      </c>
      <c r="K453" s="16" t="s">
        <v>350</v>
      </c>
      <c r="L453" s="16" t="s">
        <v>2250</v>
      </c>
      <c r="M453" s="17" t="s">
        <v>2251</v>
      </c>
      <c r="N453" s="18" t="str">
        <f t="shared" si="14"/>
        <v>Idi</v>
      </c>
      <c r="O453" s="16" t="s">
        <v>1719</v>
      </c>
      <c r="P453" s="13" t="str">
        <f t="shared" si="15"/>
        <v>Idi Finance</v>
      </c>
      <c r="Q453" s="19" t="s">
        <v>1719</v>
      </c>
      <c r="R453" s="13">
        <v>75008</v>
      </c>
      <c r="S453" s="13">
        <v>100</v>
      </c>
      <c r="T453" s="15"/>
      <c r="U453" s="20" t="s">
        <v>2252</v>
      </c>
    </row>
    <row r="454" spans="1:21" ht="41.4" x14ac:dyDescent="0.3">
      <c r="A454" s="1">
        <v>2190</v>
      </c>
      <c r="B454" s="12">
        <v>453</v>
      </c>
      <c r="C454" s="13">
        <v>349</v>
      </c>
      <c r="D454" s="14">
        <v>180.37607115340001</v>
      </c>
      <c r="E454" s="14">
        <v>250.07741086575999</v>
      </c>
      <c r="F454" s="14">
        <v>0</v>
      </c>
      <c r="G454" s="15"/>
      <c r="H454" s="15"/>
      <c r="I454" s="16" t="s">
        <v>2253</v>
      </c>
      <c r="J454" s="16" t="s">
        <v>2254</v>
      </c>
      <c r="K454" s="16" t="s">
        <v>167</v>
      </c>
      <c r="L454" s="16" t="s">
        <v>5</v>
      </c>
      <c r="M454" s="17" t="s">
        <v>1901</v>
      </c>
      <c r="N454" s="18" t="str">
        <f t="shared" si="14"/>
        <v xml:space="preserve">Lisi </v>
      </c>
      <c r="O454" s="16" t="s">
        <v>227</v>
      </c>
      <c r="P454" s="13" t="str">
        <f t="shared" si="15"/>
        <v>Lisi  Industrie</v>
      </c>
      <c r="Q454" s="19" t="s">
        <v>2255</v>
      </c>
      <c r="R454" s="13">
        <v>90008</v>
      </c>
      <c r="S454" s="13">
        <v>75</v>
      </c>
      <c r="T454" s="15"/>
      <c r="U454" s="20" t="s">
        <v>2256</v>
      </c>
    </row>
    <row r="455" spans="1:21" ht="27.6" x14ac:dyDescent="0.3">
      <c r="A455" s="1">
        <v>10</v>
      </c>
      <c r="B455" s="12">
        <v>454</v>
      </c>
      <c r="C455" s="13">
        <v>247</v>
      </c>
      <c r="D455" s="14">
        <v>180</v>
      </c>
      <c r="E455" s="14">
        <v>370</v>
      </c>
      <c r="F455" s="14">
        <v>300</v>
      </c>
      <c r="G455" s="15"/>
      <c r="H455" s="15"/>
      <c r="I455" s="16" t="s">
        <v>2257</v>
      </c>
      <c r="J455" s="16" t="s">
        <v>2258</v>
      </c>
      <c r="K455" s="16" t="s">
        <v>2259</v>
      </c>
      <c r="L455" s="16" t="s">
        <v>5</v>
      </c>
      <c r="M455" s="17" t="s">
        <v>2260</v>
      </c>
      <c r="N455" s="18" t="str">
        <f t="shared" si="14"/>
        <v>Editions Amaury</v>
      </c>
      <c r="O455" s="16" t="s">
        <v>1346</v>
      </c>
      <c r="P455" s="13" t="str">
        <f t="shared" si="15"/>
        <v>Editions Amaury Médias</v>
      </c>
      <c r="Q455" s="19" t="s">
        <v>2261</v>
      </c>
      <c r="R455" s="13">
        <v>92100</v>
      </c>
      <c r="S455" s="13">
        <v>50</v>
      </c>
      <c r="T455" s="15"/>
      <c r="U455" s="20" t="s">
        <v>2262</v>
      </c>
    </row>
    <row r="456" spans="1:21" ht="27.6" x14ac:dyDescent="0.3">
      <c r="A456" s="1">
        <v>2950</v>
      </c>
      <c r="B456" s="12">
        <v>455</v>
      </c>
      <c r="C456" s="13">
        <v>415</v>
      </c>
      <c r="D456" s="14">
        <v>180</v>
      </c>
      <c r="E456" s="14">
        <v>200</v>
      </c>
      <c r="F456" s="14">
        <v>0</v>
      </c>
      <c r="G456" s="15"/>
      <c r="H456" s="15"/>
      <c r="I456" s="16" t="s">
        <v>2263</v>
      </c>
      <c r="J456" s="16" t="s">
        <v>1209</v>
      </c>
      <c r="K456" s="16" t="s">
        <v>586</v>
      </c>
      <c r="L456" s="16" t="s">
        <v>5</v>
      </c>
      <c r="M456" s="17" t="s">
        <v>2264</v>
      </c>
      <c r="N456" s="18" t="str">
        <f t="shared" si="14"/>
        <v>Salpa</v>
      </c>
      <c r="O456" s="16" t="s">
        <v>174</v>
      </c>
      <c r="P456" s="13" t="str">
        <f t="shared" si="15"/>
        <v>Salpa Agroalimentaire</v>
      </c>
      <c r="Q456" s="19" t="s">
        <v>174</v>
      </c>
      <c r="R456" s="13">
        <v>67118</v>
      </c>
      <c r="S456" s="13">
        <v>75</v>
      </c>
      <c r="T456" s="15"/>
      <c r="U456" s="20" t="s">
        <v>2265</v>
      </c>
    </row>
    <row r="457" spans="1:21" ht="27.6" x14ac:dyDescent="0.3">
      <c r="A457" s="1">
        <v>2362</v>
      </c>
      <c r="B457" s="12">
        <v>456</v>
      </c>
      <c r="C457" s="13">
        <v>339</v>
      </c>
      <c r="D457" s="14">
        <v>180</v>
      </c>
      <c r="E457" s="14">
        <v>260</v>
      </c>
      <c r="F457" s="14">
        <v>0</v>
      </c>
      <c r="G457" s="19" t="s">
        <v>32</v>
      </c>
      <c r="H457" s="19" t="s">
        <v>32</v>
      </c>
      <c r="I457" s="16" t="s">
        <v>2266</v>
      </c>
      <c r="J457" s="16" t="s">
        <v>2267</v>
      </c>
      <c r="K457" s="16" t="s">
        <v>548</v>
      </c>
      <c r="L457" s="16" t="s">
        <v>2268</v>
      </c>
      <c r="M457" s="17" t="s">
        <v>2269</v>
      </c>
      <c r="N457" s="18" t="str">
        <f t="shared" si="14"/>
        <v>Astotel</v>
      </c>
      <c r="O457" s="16" t="s">
        <v>679</v>
      </c>
      <c r="P457" s="13" t="str">
        <f t="shared" si="15"/>
        <v>Astotel Hôtellerie</v>
      </c>
      <c r="Q457" s="19" t="s">
        <v>679</v>
      </c>
      <c r="R457" s="13">
        <v>75009</v>
      </c>
      <c r="S457" s="13">
        <v>100</v>
      </c>
      <c r="T457" s="19" t="s">
        <v>32</v>
      </c>
      <c r="U457" s="20" t="s">
        <v>2270</v>
      </c>
    </row>
    <row r="458" spans="1:21" ht="27.6" x14ac:dyDescent="0.3">
      <c r="A458" s="1">
        <v>2152</v>
      </c>
      <c r="B458" s="12">
        <v>457</v>
      </c>
      <c r="C458" s="13">
        <v>443</v>
      </c>
      <c r="D458" s="14">
        <v>180</v>
      </c>
      <c r="E458" s="14">
        <v>180</v>
      </c>
      <c r="F458" s="14">
        <v>100</v>
      </c>
      <c r="G458" s="15"/>
      <c r="H458" s="15"/>
      <c r="I458" s="16" t="s">
        <v>2271</v>
      </c>
      <c r="J458" s="16" t="s">
        <v>2272</v>
      </c>
      <c r="K458" s="21"/>
      <c r="L458" s="16" t="s">
        <v>28</v>
      </c>
      <c r="M458" s="17" t="s">
        <v>2273</v>
      </c>
      <c r="N458" s="18" t="str">
        <f t="shared" si="14"/>
        <v>Chapoutier</v>
      </c>
      <c r="O458" s="16" t="s">
        <v>808</v>
      </c>
      <c r="P458" s="13" t="str">
        <f t="shared" si="15"/>
        <v>Chapoutier Vins</v>
      </c>
      <c r="Q458" s="19" t="s">
        <v>1353</v>
      </c>
      <c r="R458" s="13">
        <v>26600</v>
      </c>
      <c r="S458" s="13">
        <v>50</v>
      </c>
      <c r="T458" s="15"/>
      <c r="U458" s="20" t="s">
        <v>2274</v>
      </c>
    </row>
    <row r="459" spans="1:21" ht="27.6" x14ac:dyDescent="0.3">
      <c r="A459" s="1">
        <v>2207</v>
      </c>
      <c r="B459" s="12">
        <v>458</v>
      </c>
      <c r="C459" s="13">
        <v>389</v>
      </c>
      <c r="D459" s="14">
        <v>180</v>
      </c>
      <c r="E459" s="14">
        <v>220</v>
      </c>
      <c r="F459" s="14">
        <v>55</v>
      </c>
      <c r="G459" s="15"/>
      <c r="H459" s="15"/>
      <c r="I459" s="16" t="s">
        <v>2275</v>
      </c>
      <c r="J459" s="16" t="s">
        <v>2276</v>
      </c>
      <c r="K459" s="16" t="s">
        <v>2277</v>
      </c>
      <c r="L459" s="16" t="s">
        <v>5</v>
      </c>
      <c r="M459" s="17" t="s">
        <v>2278</v>
      </c>
      <c r="N459" s="18" t="str">
        <f t="shared" si="14"/>
        <v>Chopard</v>
      </c>
      <c r="O459" s="16" t="s">
        <v>187</v>
      </c>
      <c r="P459" s="13" t="str">
        <f t="shared" si="15"/>
        <v>Chopard Automobile</v>
      </c>
      <c r="Q459" s="19" t="s">
        <v>1532</v>
      </c>
      <c r="R459" s="13">
        <v>25000</v>
      </c>
      <c r="S459" s="13">
        <v>50</v>
      </c>
      <c r="T459" s="15"/>
      <c r="U459" s="20" t="s">
        <v>2279</v>
      </c>
    </row>
    <row r="460" spans="1:21" ht="27.6" x14ac:dyDescent="0.3">
      <c r="A460" s="1">
        <v>3001</v>
      </c>
      <c r="B460" s="12">
        <v>459</v>
      </c>
      <c r="C460" s="15"/>
      <c r="D460" s="14">
        <v>180</v>
      </c>
      <c r="E460" s="14">
        <v>150</v>
      </c>
      <c r="F460" s="14">
        <v>0</v>
      </c>
      <c r="G460" s="15"/>
      <c r="H460" s="15"/>
      <c r="I460" s="16" t="s">
        <v>2280</v>
      </c>
      <c r="J460" s="16" t="s">
        <v>2281</v>
      </c>
      <c r="K460" s="16" t="s">
        <v>257</v>
      </c>
      <c r="L460" s="21"/>
      <c r="M460" s="17" t="s">
        <v>2282</v>
      </c>
      <c r="N460" s="18" t="str">
        <f t="shared" si="14"/>
        <v>Meridiam</v>
      </c>
      <c r="O460" s="16" t="s">
        <v>1719</v>
      </c>
      <c r="P460" s="13" t="str">
        <f t="shared" si="15"/>
        <v>Meridiam Finance</v>
      </c>
      <c r="Q460" s="19" t="s">
        <v>1719</v>
      </c>
      <c r="R460" s="13">
        <v>75002</v>
      </c>
      <c r="S460" s="13">
        <v>100</v>
      </c>
      <c r="T460" s="15"/>
      <c r="U460" s="20" t="s">
        <v>2283</v>
      </c>
    </row>
    <row r="461" spans="1:21" ht="27.6" x14ac:dyDescent="0.3">
      <c r="A461" s="1">
        <v>3142</v>
      </c>
      <c r="B461" s="12">
        <v>460</v>
      </c>
      <c r="C461" s="15"/>
      <c r="D461" s="14">
        <v>180</v>
      </c>
      <c r="E461" s="14">
        <v>0</v>
      </c>
      <c r="F461" s="14">
        <v>0</v>
      </c>
      <c r="G461" s="15"/>
      <c r="H461" s="15"/>
      <c r="I461" s="16" t="s">
        <v>2284</v>
      </c>
      <c r="J461" s="16" t="s">
        <v>2285</v>
      </c>
      <c r="K461" s="16" t="s">
        <v>743</v>
      </c>
      <c r="L461" s="16" t="s">
        <v>2286</v>
      </c>
      <c r="M461" s="17" t="s">
        <v>2287</v>
      </c>
      <c r="N461" s="18" t="str">
        <f t="shared" si="14"/>
        <v>Epsa</v>
      </c>
      <c r="O461" s="16" t="s">
        <v>441</v>
      </c>
      <c r="P461" s="13" t="str">
        <f t="shared" si="15"/>
        <v>Epsa Services</v>
      </c>
      <c r="Q461" s="19" t="s">
        <v>2288</v>
      </c>
      <c r="R461" s="13">
        <v>75008</v>
      </c>
      <c r="S461" s="13">
        <v>100</v>
      </c>
      <c r="T461" s="19" t="s">
        <v>32</v>
      </c>
      <c r="U461" s="20" t="s">
        <v>2289</v>
      </c>
    </row>
    <row r="462" spans="1:21" ht="36.9" customHeight="1" x14ac:dyDescent="0.3">
      <c r="A462" s="1">
        <v>2417</v>
      </c>
      <c r="B462" s="12">
        <v>461</v>
      </c>
      <c r="C462" s="13">
        <v>389</v>
      </c>
      <c r="D462" s="14">
        <v>180</v>
      </c>
      <c r="E462" s="14">
        <v>220</v>
      </c>
      <c r="F462" s="14">
        <v>0</v>
      </c>
      <c r="G462" s="15"/>
      <c r="H462" s="15"/>
      <c r="I462" s="16" t="s">
        <v>2290</v>
      </c>
      <c r="J462" s="16" t="s">
        <v>2291</v>
      </c>
      <c r="K462" s="16" t="s">
        <v>190</v>
      </c>
      <c r="L462" s="16" t="s">
        <v>5</v>
      </c>
      <c r="M462" s="17" t="s">
        <v>2292</v>
      </c>
      <c r="N462" s="18" t="str">
        <f t="shared" si="14"/>
        <v>B Signature Hotels &amp; Resorts</v>
      </c>
      <c r="O462" s="16" t="s">
        <v>679</v>
      </c>
      <c r="P462" s="13" t="str">
        <f t="shared" si="15"/>
        <v>B Signature Hotels &amp; Resorts Hôtellerie</v>
      </c>
      <c r="Q462" s="19" t="s">
        <v>679</v>
      </c>
      <c r="R462" s="13">
        <v>44000</v>
      </c>
      <c r="S462" s="13">
        <v>100</v>
      </c>
      <c r="T462" s="15"/>
      <c r="U462" s="20" t="s">
        <v>2293</v>
      </c>
    </row>
    <row r="463" spans="1:21" ht="27.6" x14ac:dyDescent="0.3">
      <c r="A463" s="1">
        <v>810</v>
      </c>
      <c r="B463" s="12">
        <v>462</v>
      </c>
      <c r="C463" s="13">
        <v>436</v>
      </c>
      <c r="D463" s="14">
        <v>180</v>
      </c>
      <c r="E463" s="14">
        <v>190</v>
      </c>
      <c r="F463" s="14">
        <v>120</v>
      </c>
      <c r="G463" s="15"/>
      <c r="H463" s="15"/>
      <c r="I463" s="16" t="s">
        <v>2294</v>
      </c>
      <c r="J463" s="16" t="s">
        <v>2295</v>
      </c>
      <c r="K463" s="16" t="s">
        <v>2296</v>
      </c>
      <c r="L463" s="16" t="s">
        <v>5</v>
      </c>
      <c r="M463" s="17" t="s">
        <v>2297</v>
      </c>
      <c r="N463" s="18" t="str">
        <f t="shared" si="14"/>
        <v>Louis Latour</v>
      </c>
      <c r="O463" s="16" t="s">
        <v>808</v>
      </c>
      <c r="P463" s="13" t="str">
        <f t="shared" si="15"/>
        <v>Louis Latour Vins</v>
      </c>
      <c r="Q463" s="19" t="s">
        <v>1458</v>
      </c>
      <c r="R463" s="13">
        <v>21200</v>
      </c>
      <c r="S463" s="13">
        <v>75</v>
      </c>
      <c r="T463" s="15"/>
      <c r="U463" s="20" t="s">
        <v>2298</v>
      </c>
    </row>
    <row r="464" spans="1:21" ht="27.6" x14ac:dyDescent="0.3">
      <c r="A464" s="1">
        <v>2425</v>
      </c>
      <c r="B464" s="12">
        <v>463</v>
      </c>
      <c r="C464" s="13">
        <v>443</v>
      </c>
      <c r="D464" s="14">
        <v>180</v>
      </c>
      <c r="E464" s="14">
        <v>180</v>
      </c>
      <c r="F464" s="14">
        <v>0</v>
      </c>
      <c r="G464" s="15"/>
      <c r="H464" s="15"/>
      <c r="I464" s="16" t="s">
        <v>2299</v>
      </c>
      <c r="J464" s="16" t="s">
        <v>2300</v>
      </c>
      <c r="K464" s="21"/>
      <c r="L464" s="16" t="s">
        <v>28</v>
      </c>
      <c r="M464" s="17" t="s">
        <v>2301</v>
      </c>
      <c r="N464" s="18" t="str">
        <f t="shared" si="14"/>
        <v>Chateau Palmer</v>
      </c>
      <c r="O464" s="16" t="s">
        <v>808</v>
      </c>
      <c r="P464" s="13" t="str">
        <f t="shared" si="15"/>
        <v>Chateau Palmer Vins</v>
      </c>
      <c r="Q464" s="19" t="s">
        <v>808</v>
      </c>
      <c r="R464" s="13">
        <v>33460</v>
      </c>
      <c r="S464" s="13">
        <v>75</v>
      </c>
      <c r="T464" s="15"/>
      <c r="U464" s="20" t="s">
        <v>2302</v>
      </c>
    </row>
    <row r="465" spans="1:21" ht="27.6" x14ac:dyDescent="0.3">
      <c r="A465" s="1">
        <v>2901</v>
      </c>
      <c r="B465" s="12">
        <v>464</v>
      </c>
      <c r="C465" s="13">
        <v>415</v>
      </c>
      <c r="D465" s="14">
        <v>180</v>
      </c>
      <c r="E465" s="14">
        <v>200</v>
      </c>
      <c r="F465" s="14">
        <v>0</v>
      </c>
      <c r="G465" s="15"/>
      <c r="H465" s="15"/>
      <c r="I465" s="16" t="s">
        <v>2303</v>
      </c>
      <c r="J465" s="16" t="s">
        <v>2304</v>
      </c>
      <c r="K465" s="16" t="s">
        <v>2305</v>
      </c>
      <c r="L465" s="21"/>
      <c r="M465" s="17" t="s">
        <v>2306</v>
      </c>
      <c r="N465" s="18" t="str">
        <f t="shared" si="14"/>
        <v>La Cle Group</v>
      </c>
      <c r="O465" s="16" t="s">
        <v>679</v>
      </c>
      <c r="P465" s="13" t="str">
        <f t="shared" si="15"/>
        <v>La Cle Group Hôtellerie</v>
      </c>
      <c r="Q465" s="19" t="s">
        <v>679</v>
      </c>
      <c r="R465" s="13">
        <v>75003</v>
      </c>
      <c r="S465" s="13">
        <v>100</v>
      </c>
      <c r="T465" s="15"/>
      <c r="U465" s="20" t="s">
        <v>2307</v>
      </c>
    </row>
    <row r="466" spans="1:21" ht="27.6" x14ac:dyDescent="0.3">
      <c r="A466" s="1">
        <v>2557</v>
      </c>
      <c r="B466" s="12">
        <v>465</v>
      </c>
      <c r="C466" s="13">
        <v>443</v>
      </c>
      <c r="D466" s="14">
        <v>180</v>
      </c>
      <c r="E466" s="14">
        <v>180</v>
      </c>
      <c r="F466" s="14">
        <v>0</v>
      </c>
      <c r="G466" s="15"/>
      <c r="H466" s="15"/>
      <c r="I466" s="16" t="s">
        <v>2308</v>
      </c>
      <c r="J466" s="16" t="s">
        <v>2309</v>
      </c>
      <c r="K466" s="16" t="s">
        <v>121</v>
      </c>
      <c r="L466" s="16" t="s">
        <v>5</v>
      </c>
      <c r="M466" s="17" t="s">
        <v>2310</v>
      </c>
      <c r="N466" s="18" t="str">
        <f t="shared" si="14"/>
        <v>Groupe Olano</v>
      </c>
      <c r="O466" s="16" t="s">
        <v>157</v>
      </c>
      <c r="P466" s="13" t="str">
        <f t="shared" si="15"/>
        <v>Groupe Olano Transports</v>
      </c>
      <c r="Q466" s="19" t="s">
        <v>2311</v>
      </c>
      <c r="R466" s="13">
        <v>64500</v>
      </c>
      <c r="S466" s="13">
        <v>100</v>
      </c>
      <c r="T466" s="15"/>
      <c r="U466" s="20" t="s">
        <v>2312</v>
      </c>
    </row>
    <row r="467" spans="1:21" ht="27.6" x14ac:dyDescent="0.3">
      <c r="A467" s="1">
        <v>2322</v>
      </c>
      <c r="B467" s="12">
        <v>466</v>
      </c>
      <c r="C467" s="13">
        <v>415</v>
      </c>
      <c r="D467" s="14">
        <v>180</v>
      </c>
      <c r="E467" s="14">
        <v>200</v>
      </c>
      <c r="F467" s="14">
        <v>0</v>
      </c>
      <c r="G467" s="15"/>
      <c r="H467" s="15"/>
      <c r="I467" s="16" t="s">
        <v>2313</v>
      </c>
      <c r="J467" s="16" t="s">
        <v>2314</v>
      </c>
      <c r="K467" s="16" t="s">
        <v>508</v>
      </c>
      <c r="L467" s="16" t="s">
        <v>5</v>
      </c>
      <c r="M467" s="17" t="s">
        <v>2315</v>
      </c>
      <c r="N467" s="18" t="str">
        <f t="shared" si="14"/>
        <v>Tagerim</v>
      </c>
      <c r="O467" s="16" t="s">
        <v>458</v>
      </c>
      <c r="P467" s="13" t="str">
        <f t="shared" si="15"/>
        <v>Tagerim Immobilier, Hôtellerie</v>
      </c>
      <c r="Q467" s="19" t="s">
        <v>458</v>
      </c>
      <c r="R467" s="13">
        <v>75008</v>
      </c>
      <c r="S467" s="13">
        <v>100</v>
      </c>
      <c r="T467" s="15"/>
      <c r="U467" s="20" t="s">
        <v>2316</v>
      </c>
    </row>
    <row r="468" spans="1:21" ht="41.4" x14ac:dyDescent="0.3">
      <c r="A468" s="1">
        <v>2730</v>
      </c>
      <c r="B468" s="12">
        <v>467</v>
      </c>
      <c r="C468" s="13">
        <v>389</v>
      </c>
      <c r="D468" s="14">
        <v>180</v>
      </c>
      <c r="E468" s="14">
        <v>220</v>
      </c>
      <c r="F468" s="14">
        <v>0</v>
      </c>
      <c r="G468" s="19" t="s">
        <v>32</v>
      </c>
      <c r="H468" s="19" t="s">
        <v>32</v>
      </c>
      <c r="I468" s="16" t="s">
        <v>2317</v>
      </c>
      <c r="J468" s="16" t="s">
        <v>2318</v>
      </c>
      <c r="K468" s="16" t="s">
        <v>2319</v>
      </c>
      <c r="L468" s="16" t="s">
        <v>2320</v>
      </c>
      <c r="M468" s="17" t="s">
        <v>2321</v>
      </c>
      <c r="N468" s="18" t="str">
        <f t="shared" si="14"/>
        <v>Groupe Ravate</v>
      </c>
      <c r="O468" s="16" t="s">
        <v>49</v>
      </c>
      <c r="P468" s="13" t="str">
        <f t="shared" si="15"/>
        <v>Groupe Ravate Distribution</v>
      </c>
      <c r="Q468" s="19" t="s">
        <v>49</v>
      </c>
      <c r="R468" s="13">
        <v>97469</v>
      </c>
      <c r="S468" s="13">
        <v>75</v>
      </c>
      <c r="T468" s="19" t="s">
        <v>32</v>
      </c>
      <c r="U468" s="20" t="s">
        <v>2322</v>
      </c>
    </row>
    <row r="469" spans="1:21" ht="27.6" x14ac:dyDescent="0.3">
      <c r="A469" s="1">
        <v>1960</v>
      </c>
      <c r="B469" s="12">
        <v>468</v>
      </c>
      <c r="C469" s="13">
        <v>389</v>
      </c>
      <c r="D469" s="14">
        <v>180</v>
      </c>
      <c r="E469" s="14">
        <v>220</v>
      </c>
      <c r="F469" s="14">
        <v>110</v>
      </c>
      <c r="G469" s="15"/>
      <c r="H469" s="15"/>
      <c r="I469" s="16" t="s">
        <v>2323</v>
      </c>
      <c r="J469" s="16" t="s">
        <v>2324</v>
      </c>
      <c r="K469" s="16" t="s">
        <v>59</v>
      </c>
      <c r="L469" s="16" t="s">
        <v>5</v>
      </c>
      <c r="M469" s="17" t="s">
        <v>2325</v>
      </c>
      <c r="N469" s="18" t="str">
        <f t="shared" si="14"/>
        <v>Rapido</v>
      </c>
      <c r="O469" s="16" t="s">
        <v>187</v>
      </c>
      <c r="P469" s="13" t="str">
        <f t="shared" si="15"/>
        <v>Rapido Automobile</v>
      </c>
      <c r="Q469" s="19" t="s">
        <v>2326</v>
      </c>
      <c r="R469" s="13">
        <v>53101</v>
      </c>
      <c r="S469" s="13">
        <v>75</v>
      </c>
      <c r="T469" s="15"/>
      <c r="U469" s="20" t="s">
        <v>2327</v>
      </c>
    </row>
    <row r="470" spans="1:21" ht="27.6" x14ac:dyDescent="0.3">
      <c r="A470" s="1">
        <v>2270</v>
      </c>
      <c r="B470" s="12">
        <v>469</v>
      </c>
      <c r="C470" s="13">
        <v>443</v>
      </c>
      <c r="D470" s="14">
        <v>180</v>
      </c>
      <c r="E470" s="14">
        <v>180</v>
      </c>
      <c r="F470" s="14">
        <v>100</v>
      </c>
      <c r="G470" s="15"/>
      <c r="H470" s="15"/>
      <c r="I470" s="16" t="s">
        <v>2328</v>
      </c>
      <c r="J470" s="16" t="s">
        <v>2329</v>
      </c>
      <c r="K470" s="16" t="s">
        <v>1786</v>
      </c>
      <c r="L470" s="21"/>
      <c r="M470" s="17" t="s">
        <v>2330</v>
      </c>
      <c r="N470" s="18" t="str">
        <f t="shared" si="14"/>
        <v>Isagri</v>
      </c>
      <c r="O470" s="16" t="s">
        <v>72</v>
      </c>
      <c r="P470" s="13" t="str">
        <f t="shared" si="15"/>
        <v>Isagri Numérique</v>
      </c>
      <c r="Q470" s="19" t="s">
        <v>2331</v>
      </c>
      <c r="R470" s="13">
        <v>60026</v>
      </c>
      <c r="S470" s="13">
        <v>100</v>
      </c>
      <c r="T470" s="15"/>
      <c r="U470" s="20" t="s">
        <v>2332</v>
      </c>
    </row>
    <row r="471" spans="1:21" ht="34.5" customHeight="1" x14ac:dyDescent="0.3">
      <c r="A471" s="1">
        <v>551</v>
      </c>
      <c r="B471" s="12">
        <v>470</v>
      </c>
      <c r="C471" s="13">
        <v>349</v>
      </c>
      <c r="D471" s="14">
        <v>180</v>
      </c>
      <c r="E471" s="14">
        <v>250</v>
      </c>
      <c r="F471" s="14">
        <v>330</v>
      </c>
      <c r="G471" s="15"/>
      <c r="H471" s="15"/>
      <c r="I471" s="16" t="s">
        <v>2333</v>
      </c>
      <c r="J471" s="16" t="s">
        <v>2334</v>
      </c>
      <c r="K471" s="16" t="s">
        <v>145</v>
      </c>
      <c r="L471" s="16" t="s">
        <v>5</v>
      </c>
      <c r="M471" s="17" t="s">
        <v>2335</v>
      </c>
      <c r="N471" s="18" t="str">
        <f t="shared" si="14"/>
        <v>Seninvest Bruxelles</v>
      </c>
      <c r="O471" s="16" t="s">
        <v>174</v>
      </c>
      <c r="P471" s="13" t="str">
        <f t="shared" si="15"/>
        <v>Seninvest Bruxelles Agroalimentaire</v>
      </c>
      <c r="Q471" s="19" t="s">
        <v>2336</v>
      </c>
      <c r="R471" s="13">
        <v>1050</v>
      </c>
      <c r="S471" s="13">
        <v>75</v>
      </c>
      <c r="T471" s="15"/>
      <c r="U471" s="20" t="s">
        <v>2337</v>
      </c>
    </row>
    <row r="472" spans="1:21" ht="27.6" x14ac:dyDescent="0.3">
      <c r="A472" s="1">
        <v>455</v>
      </c>
      <c r="B472" s="12">
        <v>471</v>
      </c>
      <c r="C472" s="15"/>
      <c r="D472" s="14">
        <v>179.96244035199999</v>
      </c>
      <c r="E472" s="14">
        <v>160.16476064010001</v>
      </c>
      <c r="F472" s="14">
        <v>98.296126842375003</v>
      </c>
      <c r="G472" s="15"/>
      <c r="H472" s="15"/>
      <c r="I472" s="16" t="s">
        <v>2338</v>
      </c>
      <c r="J472" s="16" t="s">
        <v>2339</v>
      </c>
      <c r="K472" s="21"/>
      <c r="L472" s="16" t="s">
        <v>5</v>
      </c>
      <c r="M472" s="17" t="s">
        <v>1260</v>
      </c>
      <c r="N472" s="18" t="str">
        <f t="shared" si="14"/>
        <v>Sopra Steria</v>
      </c>
      <c r="O472" s="16" t="s">
        <v>72</v>
      </c>
      <c r="P472" s="13" t="str">
        <f t="shared" si="15"/>
        <v>Sopra Steria Numérique</v>
      </c>
      <c r="Q472" s="19" t="s">
        <v>1065</v>
      </c>
      <c r="R472" s="13">
        <v>74942</v>
      </c>
      <c r="S472" s="13">
        <v>100</v>
      </c>
      <c r="T472" s="15"/>
      <c r="U472" s="20" t="s">
        <v>2340</v>
      </c>
    </row>
    <row r="473" spans="1:21" ht="27.6" x14ac:dyDescent="0.3">
      <c r="A473" s="1">
        <v>1509</v>
      </c>
      <c r="B473" s="12">
        <v>472</v>
      </c>
      <c r="C473" s="13">
        <v>443</v>
      </c>
      <c r="D473" s="14">
        <v>179.54804160840001</v>
      </c>
      <c r="E473" s="14">
        <v>179.888610347</v>
      </c>
      <c r="F473" s="14">
        <v>62.789744892510001</v>
      </c>
      <c r="G473" s="15"/>
      <c r="H473" s="15"/>
      <c r="I473" s="16" t="s">
        <v>2341</v>
      </c>
      <c r="J473" s="16" t="s">
        <v>2342</v>
      </c>
      <c r="K473" s="21"/>
      <c r="L473" s="16" t="s">
        <v>5</v>
      </c>
      <c r="M473" s="17" t="s">
        <v>628</v>
      </c>
      <c r="N473" s="18" t="str">
        <f t="shared" si="14"/>
        <v>Ldc</v>
      </c>
      <c r="O473" s="16" t="s">
        <v>174</v>
      </c>
      <c r="P473" s="13" t="str">
        <f t="shared" si="15"/>
        <v>Ldc Agroalimentaire</v>
      </c>
      <c r="Q473" s="19" t="s">
        <v>2343</v>
      </c>
      <c r="R473" s="13">
        <v>72300</v>
      </c>
      <c r="S473" s="13">
        <v>50</v>
      </c>
      <c r="T473" s="15"/>
      <c r="U473" s="20" t="s">
        <v>2344</v>
      </c>
    </row>
    <row r="474" spans="1:21" ht="27.6" x14ac:dyDescent="0.3">
      <c r="A474" s="1">
        <v>2506</v>
      </c>
      <c r="B474" s="12">
        <v>473</v>
      </c>
      <c r="C474" s="13">
        <v>467</v>
      </c>
      <c r="D474" s="14">
        <v>170.38766340000001</v>
      </c>
      <c r="E474" s="14">
        <v>170.09545065</v>
      </c>
      <c r="F474" s="14">
        <v>650</v>
      </c>
      <c r="G474" s="15"/>
      <c r="H474" s="15"/>
      <c r="I474" s="16" t="s">
        <v>2345</v>
      </c>
      <c r="J474" s="16" t="s">
        <v>2346</v>
      </c>
      <c r="K474" s="16" t="s">
        <v>2347</v>
      </c>
      <c r="L474" s="21"/>
      <c r="M474" s="17" t="s">
        <v>2348</v>
      </c>
      <c r="N474" s="18" t="str">
        <f t="shared" si="14"/>
        <v>Altice Europe</v>
      </c>
      <c r="O474" s="16" t="s">
        <v>1623</v>
      </c>
      <c r="P474" s="13" t="str">
        <f t="shared" si="15"/>
        <v>Altice Europe Télécoms, Médias</v>
      </c>
      <c r="Q474" s="19" t="s">
        <v>1623</v>
      </c>
      <c r="R474" s="13">
        <v>75015</v>
      </c>
      <c r="S474" s="13">
        <v>75</v>
      </c>
      <c r="T474" s="15"/>
      <c r="U474" s="20" t="s">
        <v>2349</v>
      </c>
    </row>
    <row r="475" spans="1:21" ht="41.4" x14ac:dyDescent="0.3">
      <c r="A475" s="1">
        <v>857</v>
      </c>
      <c r="B475" s="12">
        <v>474</v>
      </c>
      <c r="C475" s="13">
        <v>463</v>
      </c>
      <c r="D475" s="14">
        <v>170.32928943147999</v>
      </c>
      <c r="E475" s="14">
        <v>175.32928943147999</v>
      </c>
      <c r="F475" s="14">
        <v>21.968370225699999</v>
      </c>
      <c r="G475" s="15"/>
      <c r="H475" s="15"/>
      <c r="I475" s="16" t="s">
        <v>2350</v>
      </c>
      <c r="J475" s="16" t="s">
        <v>446</v>
      </c>
      <c r="K475" s="16" t="s">
        <v>508</v>
      </c>
      <c r="L475" s="16" t="s">
        <v>5</v>
      </c>
      <c r="M475" s="17" t="s">
        <v>2351</v>
      </c>
      <c r="N475" s="18" t="str">
        <f t="shared" si="14"/>
        <v>Delta Plus Group</v>
      </c>
      <c r="O475" s="16" t="s">
        <v>227</v>
      </c>
      <c r="P475" s="13" t="str">
        <f t="shared" si="15"/>
        <v>Delta Plus Group Industrie</v>
      </c>
      <c r="Q475" s="19" t="s">
        <v>2352</v>
      </c>
      <c r="R475" s="13">
        <v>84405</v>
      </c>
      <c r="S475" s="13">
        <v>75</v>
      </c>
      <c r="T475" s="15"/>
      <c r="U475" s="20" t="s">
        <v>2353</v>
      </c>
    </row>
    <row r="476" spans="1:21" ht="40.5" customHeight="1" x14ac:dyDescent="0.3">
      <c r="A476" s="1">
        <v>1486</v>
      </c>
      <c r="B476" s="12">
        <v>475</v>
      </c>
      <c r="C476" s="13">
        <v>443</v>
      </c>
      <c r="D476" s="14">
        <v>170</v>
      </c>
      <c r="E476" s="14">
        <v>180</v>
      </c>
      <c r="F476" s="14">
        <v>100</v>
      </c>
      <c r="G476" s="15"/>
      <c r="H476" s="15"/>
      <c r="I476" s="16" t="s">
        <v>2354</v>
      </c>
      <c r="J476" s="16" t="s">
        <v>2355</v>
      </c>
      <c r="K476" s="21"/>
      <c r="L476" s="16" t="s">
        <v>5</v>
      </c>
      <c r="M476" s="17" t="s">
        <v>2356</v>
      </c>
      <c r="N476" s="18" t="str">
        <f t="shared" si="14"/>
        <v>Chateau Leoville Barton</v>
      </c>
      <c r="O476" s="16" t="s">
        <v>808</v>
      </c>
      <c r="P476" s="13" t="str">
        <f t="shared" si="15"/>
        <v>Chateau Leoville Barton Vins</v>
      </c>
      <c r="Q476" s="19" t="s">
        <v>2357</v>
      </c>
      <c r="R476" s="13">
        <v>33250</v>
      </c>
      <c r="S476" s="13">
        <v>50</v>
      </c>
      <c r="T476" s="15"/>
      <c r="U476" s="20" t="s">
        <v>2358</v>
      </c>
    </row>
    <row r="477" spans="1:21" ht="55.2" x14ac:dyDescent="0.3">
      <c r="A477" s="1">
        <v>2708</v>
      </c>
      <c r="B477" s="12">
        <v>476</v>
      </c>
      <c r="C477" s="13">
        <v>415</v>
      </c>
      <c r="D477" s="14">
        <v>170</v>
      </c>
      <c r="E477" s="14">
        <v>200</v>
      </c>
      <c r="F477" s="14">
        <v>0</v>
      </c>
      <c r="G477" s="15"/>
      <c r="H477" s="15"/>
      <c r="I477" s="16" t="s">
        <v>2359</v>
      </c>
      <c r="J477" s="16" t="s">
        <v>2360</v>
      </c>
      <c r="K477" s="16" t="s">
        <v>473</v>
      </c>
      <c r="L477" s="21"/>
      <c r="M477" s="17" t="s">
        <v>2361</v>
      </c>
      <c r="N477" s="18" t="str">
        <f t="shared" si="14"/>
        <v>Experienced Capital Partner</v>
      </c>
      <c r="O477" s="16" t="s">
        <v>55</v>
      </c>
      <c r="P477" s="13" t="str">
        <f t="shared" si="15"/>
        <v>Experienced Capital Partner Holding</v>
      </c>
      <c r="Q477" s="19" t="s">
        <v>2362</v>
      </c>
      <c r="R477" s="13">
        <v>75001</v>
      </c>
      <c r="S477" s="13">
        <v>100</v>
      </c>
      <c r="T477" s="15"/>
      <c r="U477" s="20" t="s">
        <v>2363</v>
      </c>
    </row>
    <row r="478" spans="1:21" ht="27.6" x14ac:dyDescent="0.3">
      <c r="A478" s="1">
        <v>2252</v>
      </c>
      <c r="B478" s="12">
        <v>477</v>
      </c>
      <c r="C478" s="13">
        <v>436</v>
      </c>
      <c r="D478" s="14">
        <v>170</v>
      </c>
      <c r="E478" s="14">
        <v>190</v>
      </c>
      <c r="F478" s="14">
        <v>150</v>
      </c>
      <c r="G478" s="15"/>
      <c r="H478" s="15"/>
      <c r="I478" s="16" t="s">
        <v>2364</v>
      </c>
      <c r="J478" s="16" t="s">
        <v>1489</v>
      </c>
      <c r="K478" s="16" t="s">
        <v>2365</v>
      </c>
      <c r="L478" s="16" t="s">
        <v>5</v>
      </c>
      <c r="M478" s="17" t="s">
        <v>2366</v>
      </c>
      <c r="N478" s="18" t="str">
        <f t="shared" si="14"/>
        <v>Joanne</v>
      </c>
      <c r="O478" s="16" t="s">
        <v>808</v>
      </c>
      <c r="P478" s="13" t="str">
        <f t="shared" si="15"/>
        <v>Joanne Vins</v>
      </c>
      <c r="Q478" s="19" t="s">
        <v>1353</v>
      </c>
      <c r="R478" s="13">
        <v>33370</v>
      </c>
      <c r="S478" s="13">
        <v>75</v>
      </c>
      <c r="T478" s="15"/>
      <c r="U478" s="20" t="s">
        <v>2367</v>
      </c>
    </row>
    <row r="479" spans="1:21" ht="27.6" x14ac:dyDescent="0.3">
      <c r="A479" s="1">
        <v>2359</v>
      </c>
      <c r="B479" s="12">
        <v>478</v>
      </c>
      <c r="C479" s="13">
        <v>467</v>
      </c>
      <c r="D479" s="14">
        <v>170</v>
      </c>
      <c r="E479" s="14">
        <v>170</v>
      </c>
      <c r="F479" s="14">
        <v>0</v>
      </c>
      <c r="G479" s="15"/>
      <c r="H479" s="15"/>
      <c r="I479" s="16" t="s">
        <v>2368</v>
      </c>
      <c r="J479" s="16" t="s">
        <v>2369</v>
      </c>
      <c r="K479" s="16" t="s">
        <v>393</v>
      </c>
      <c r="L479" s="16" t="s">
        <v>5</v>
      </c>
      <c r="M479" s="17" t="s">
        <v>2370</v>
      </c>
      <c r="N479" s="18" t="str">
        <f t="shared" si="14"/>
        <v>Sogelym Dixence</v>
      </c>
      <c r="O479" s="16" t="s">
        <v>469</v>
      </c>
      <c r="P479" s="13" t="str">
        <f t="shared" si="15"/>
        <v>Sogelym Dixence Immobilier</v>
      </c>
      <c r="Q479" s="19" t="s">
        <v>848</v>
      </c>
      <c r="R479" s="13">
        <v>69477</v>
      </c>
      <c r="S479" s="13">
        <v>100</v>
      </c>
      <c r="T479" s="19" t="s">
        <v>32</v>
      </c>
      <c r="U479" s="20" t="s">
        <v>2371</v>
      </c>
    </row>
    <row r="480" spans="1:21" ht="27.6" x14ac:dyDescent="0.3">
      <c r="A480" s="1">
        <v>1672</v>
      </c>
      <c r="B480" s="12">
        <v>479</v>
      </c>
      <c r="C480" s="13">
        <v>415</v>
      </c>
      <c r="D480" s="14">
        <v>170</v>
      </c>
      <c r="E480" s="14">
        <v>200</v>
      </c>
      <c r="F480" s="14">
        <v>0</v>
      </c>
      <c r="G480" s="15"/>
      <c r="H480" s="15"/>
      <c r="I480" s="16" t="s">
        <v>2372</v>
      </c>
      <c r="J480" s="16" t="s">
        <v>2373</v>
      </c>
      <c r="K480" s="21"/>
      <c r="L480" s="16" t="s">
        <v>28</v>
      </c>
      <c r="M480" s="17" t="s">
        <v>2374</v>
      </c>
      <c r="N480" s="18" t="str">
        <f t="shared" si="14"/>
        <v>Groupe Condat</v>
      </c>
      <c r="O480" s="16" t="s">
        <v>282</v>
      </c>
      <c r="P480" s="13" t="str">
        <f t="shared" si="15"/>
        <v>Groupe Condat Chimie</v>
      </c>
      <c r="Q480" s="19" t="s">
        <v>2375</v>
      </c>
      <c r="R480" s="13">
        <v>38670</v>
      </c>
      <c r="S480" s="13">
        <v>75</v>
      </c>
      <c r="T480" s="15"/>
      <c r="U480" s="20" t="s">
        <v>2376</v>
      </c>
    </row>
    <row r="481" spans="1:21" ht="27.6" customHeight="1" x14ac:dyDescent="0.3">
      <c r="A481" s="1">
        <v>3031</v>
      </c>
      <c r="B481" s="12">
        <v>480</v>
      </c>
      <c r="C481" s="15"/>
      <c r="D481" s="14">
        <v>170</v>
      </c>
      <c r="E481" s="14">
        <v>0</v>
      </c>
      <c r="F481" s="14">
        <v>0</v>
      </c>
      <c r="G481" s="15"/>
      <c r="H481" s="15"/>
      <c r="I481" s="16" t="s">
        <v>2377</v>
      </c>
      <c r="J481" s="16" t="s">
        <v>2378</v>
      </c>
      <c r="K481" s="16" t="s">
        <v>409</v>
      </c>
      <c r="L481" s="21"/>
      <c r="M481" s="17" t="s">
        <v>2379</v>
      </c>
      <c r="N481" s="18" t="str">
        <f t="shared" si="14"/>
        <v>Groupe Bioclinic</v>
      </c>
      <c r="O481" s="16" t="s">
        <v>169</v>
      </c>
      <c r="P481" s="13" t="str">
        <f t="shared" si="15"/>
        <v>Groupe Bioclinic Santé</v>
      </c>
      <c r="Q481" s="19" t="s">
        <v>2380</v>
      </c>
      <c r="R481" s="13">
        <v>92390</v>
      </c>
      <c r="S481" s="13">
        <v>100</v>
      </c>
      <c r="T481" s="15"/>
      <c r="U481" s="20" t="s">
        <v>2381</v>
      </c>
    </row>
    <row r="482" spans="1:21" ht="27.6" x14ac:dyDescent="0.3">
      <c r="A482" s="1">
        <v>2264</v>
      </c>
      <c r="B482" s="12">
        <v>481</v>
      </c>
      <c r="C482" s="13">
        <v>349</v>
      </c>
      <c r="D482" s="14">
        <v>170</v>
      </c>
      <c r="E482" s="14">
        <v>250</v>
      </c>
      <c r="F482" s="14">
        <v>150</v>
      </c>
      <c r="G482" s="15"/>
      <c r="H482" s="15"/>
      <c r="I482" s="16" t="s">
        <v>2382</v>
      </c>
      <c r="J482" s="16" t="s">
        <v>2383</v>
      </c>
      <c r="K482" s="16" t="s">
        <v>247</v>
      </c>
      <c r="L482" s="16" t="s">
        <v>5</v>
      </c>
      <c r="M482" s="17" t="s">
        <v>2384</v>
      </c>
      <c r="N482" s="18" t="str">
        <f t="shared" si="14"/>
        <v>Groupe Safo</v>
      </c>
      <c r="O482" s="16" t="s">
        <v>49</v>
      </c>
      <c r="P482" s="13" t="str">
        <f t="shared" si="15"/>
        <v>Groupe Safo Distribution</v>
      </c>
      <c r="Q482" s="19" t="s">
        <v>833</v>
      </c>
      <c r="R482" s="13">
        <v>75009</v>
      </c>
      <c r="S482" s="13">
        <v>75</v>
      </c>
      <c r="T482" s="15"/>
      <c r="U482" s="20" t="s">
        <v>2385</v>
      </c>
    </row>
    <row r="483" spans="1:21" ht="27.6" x14ac:dyDescent="0.3">
      <c r="A483" s="1">
        <v>2170</v>
      </c>
      <c r="B483" s="12">
        <v>482</v>
      </c>
      <c r="C483" s="15"/>
      <c r="D483" s="14">
        <v>170</v>
      </c>
      <c r="E483" s="14">
        <v>150</v>
      </c>
      <c r="F483" s="14">
        <v>70</v>
      </c>
      <c r="G483" s="15"/>
      <c r="H483" s="15"/>
      <c r="I483" s="16" t="s">
        <v>2386</v>
      </c>
      <c r="J483" s="16" t="s">
        <v>2387</v>
      </c>
      <c r="K483" s="16" t="s">
        <v>59</v>
      </c>
      <c r="L483" s="16" t="s">
        <v>2388</v>
      </c>
      <c r="M483" s="17" t="s">
        <v>2389</v>
      </c>
      <c r="N483" s="18" t="str">
        <f t="shared" si="14"/>
        <v>Sicame</v>
      </c>
      <c r="O483" s="16" t="s">
        <v>441</v>
      </c>
      <c r="P483" s="13" t="str">
        <f t="shared" si="15"/>
        <v>Sicame Services</v>
      </c>
      <c r="Q483" s="19" t="s">
        <v>2390</v>
      </c>
      <c r="R483" s="13">
        <v>19231</v>
      </c>
      <c r="S483" s="13">
        <v>100</v>
      </c>
      <c r="T483" s="15"/>
      <c r="U483" s="20" t="s">
        <v>2391</v>
      </c>
    </row>
    <row r="484" spans="1:21" ht="41.4" x14ac:dyDescent="0.3">
      <c r="A484" s="1">
        <v>2583</v>
      </c>
      <c r="B484" s="12">
        <v>483</v>
      </c>
      <c r="C484" s="15"/>
      <c r="D484" s="14">
        <v>170</v>
      </c>
      <c r="E484" s="14">
        <v>130</v>
      </c>
      <c r="F484" s="14">
        <v>0</v>
      </c>
      <c r="G484" s="15"/>
      <c r="H484" s="15"/>
      <c r="I484" s="16" t="s">
        <v>2392</v>
      </c>
      <c r="J484" s="16" t="s">
        <v>2393</v>
      </c>
      <c r="K484" s="16" t="s">
        <v>473</v>
      </c>
      <c r="L484" s="21"/>
      <c r="M484" s="17" t="s">
        <v>2394</v>
      </c>
      <c r="N484" s="18" t="str">
        <f t="shared" si="14"/>
        <v>Blablacar</v>
      </c>
      <c r="O484" s="16" t="s">
        <v>441</v>
      </c>
      <c r="P484" s="13" t="str">
        <f t="shared" si="15"/>
        <v>Blablacar Services</v>
      </c>
      <c r="Q484" s="19" t="s">
        <v>2395</v>
      </c>
      <c r="R484" s="13">
        <v>75011</v>
      </c>
      <c r="S484" s="13">
        <v>100</v>
      </c>
      <c r="T484" s="15"/>
      <c r="U484" s="20" t="s">
        <v>2396</v>
      </c>
    </row>
    <row r="485" spans="1:21" ht="41.4" x14ac:dyDescent="0.3">
      <c r="A485" s="1">
        <v>2558</v>
      </c>
      <c r="B485" s="12">
        <v>484</v>
      </c>
      <c r="C485" s="15"/>
      <c r="D485" s="14">
        <v>170</v>
      </c>
      <c r="E485" s="14">
        <v>150</v>
      </c>
      <c r="F485" s="14">
        <v>0</v>
      </c>
      <c r="G485" s="15"/>
      <c r="H485" s="15"/>
      <c r="I485" s="16" t="s">
        <v>2397</v>
      </c>
      <c r="J485" s="16" t="s">
        <v>2398</v>
      </c>
      <c r="K485" s="16" t="s">
        <v>696</v>
      </c>
      <c r="L485" s="16" t="s">
        <v>5</v>
      </c>
      <c r="M485" s="17" t="s">
        <v>2399</v>
      </c>
      <c r="N485" s="18" t="str">
        <f t="shared" si="14"/>
        <v>Groupe Zamenhof</v>
      </c>
      <c r="O485" s="16" t="s">
        <v>157</v>
      </c>
      <c r="P485" s="13" t="str">
        <f t="shared" si="15"/>
        <v>Groupe Zamenhof Transports</v>
      </c>
      <c r="Q485" s="19" t="s">
        <v>1076</v>
      </c>
      <c r="R485" s="13">
        <v>26260</v>
      </c>
      <c r="S485" s="13">
        <v>100</v>
      </c>
      <c r="T485" s="15"/>
      <c r="U485" s="20" t="s">
        <v>2400</v>
      </c>
    </row>
    <row r="486" spans="1:21" ht="27.6" x14ac:dyDescent="0.3">
      <c r="A486" s="1">
        <v>775</v>
      </c>
      <c r="B486" s="12">
        <v>485</v>
      </c>
      <c r="C486" s="15"/>
      <c r="D486" s="14">
        <v>170</v>
      </c>
      <c r="E486" s="14">
        <v>160</v>
      </c>
      <c r="F486" s="14">
        <v>110</v>
      </c>
      <c r="G486" s="15"/>
      <c r="H486" s="15"/>
      <c r="I486" s="16" t="s">
        <v>2401</v>
      </c>
      <c r="J486" s="16" t="s">
        <v>2402</v>
      </c>
      <c r="K486" s="16" t="s">
        <v>2403</v>
      </c>
      <c r="L486" s="16" t="s">
        <v>5</v>
      </c>
      <c r="M486" s="17" t="s">
        <v>2404</v>
      </c>
      <c r="N486" s="18" t="str">
        <f t="shared" si="14"/>
        <v>Sphere</v>
      </c>
      <c r="O486" s="16" t="s">
        <v>227</v>
      </c>
      <c r="P486" s="13" t="str">
        <f t="shared" si="15"/>
        <v>Sphere Industrie</v>
      </c>
      <c r="Q486" s="19" t="s">
        <v>2405</v>
      </c>
      <c r="R486" s="13">
        <v>75116</v>
      </c>
      <c r="S486" s="13">
        <v>100</v>
      </c>
      <c r="T486" s="15"/>
      <c r="U486" s="20" t="s">
        <v>2406</v>
      </c>
    </row>
    <row r="487" spans="1:21" ht="41.4" x14ac:dyDescent="0.3">
      <c r="A487" s="1">
        <v>487</v>
      </c>
      <c r="B487" s="12">
        <v>486</v>
      </c>
      <c r="C487" s="13">
        <v>415</v>
      </c>
      <c r="D487" s="14">
        <v>170</v>
      </c>
      <c r="E487" s="14">
        <v>200</v>
      </c>
      <c r="F487" s="14">
        <v>600</v>
      </c>
      <c r="G487" s="15"/>
      <c r="H487" s="15"/>
      <c r="I487" s="16" t="s">
        <v>2407</v>
      </c>
      <c r="J487" s="16" t="s">
        <v>2408</v>
      </c>
      <c r="K487" s="16" t="s">
        <v>2409</v>
      </c>
      <c r="L487" s="16" t="s">
        <v>5</v>
      </c>
      <c r="M487" s="17" t="s">
        <v>2410</v>
      </c>
      <c r="N487" s="18" t="str">
        <f t="shared" si="14"/>
        <v>Promod</v>
      </c>
      <c r="O487" s="16" t="s">
        <v>1658</v>
      </c>
      <c r="P487" s="13" t="str">
        <f t="shared" si="15"/>
        <v>Promod Habillement</v>
      </c>
      <c r="Q487" s="19" t="s">
        <v>2411</v>
      </c>
      <c r="R487" s="13">
        <v>59700</v>
      </c>
      <c r="S487" s="13">
        <v>100</v>
      </c>
      <c r="T487" s="15"/>
      <c r="U487" s="20" t="s">
        <v>2412</v>
      </c>
    </row>
    <row r="488" spans="1:21" ht="41.4" x14ac:dyDescent="0.3">
      <c r="A488" s="1">
        <v>2332</v>
      </c>
      <c r="B488" s="12">
        <v>487</v>
      </c>
      <c r="C488" s="13">
        <v>415</v>
      </c>
      <c r="D488" s="14">
        <v>170</v>
      </c>
      <c r="E488" s="14">
        <v>200</v>
      </c>
      <c r="F488" s="14">
        <v>0</v>
      </c>
      <c r="G488" s="15"/>
      <c r="H488" s="15"/>
      <c r="I488" s="16" t="s">
        <v>2413</v>
      </c>
      <c r="J488" s="16" t="s">
        <v>2414</v>
      </c>
      <c r="K488" s="16" t="s">
        <v>208</v>
      </c>
      <c r="L488" s="16" t="s">
        <v>5</v>
      </c>
      <c r="M488" s="17" t="s">
        <v>2415</v>
      </c>
      <c r="N488" s="18" t="str">
        <f t="shared" si="14"/>
        <v>Ls Group</v>
      </c>
      <c r="O488" s="16" t="s">
        <v>187</v>
      </c>
      <c r="P488" s="13" t="str">
        <f t="shared" si="15"/>
        <v>Ls Group Automobile</v>
      </c>
      <c r="Q488" s="19" t="s">
        <v>1532</v>
      </c>
      <c r="R488" s="13">
        <v>92800</v>
      </c>
      <c r="S488" s="13">
        <v>75</v>
      </c>
      <c r="T488" s="15"/>
      <c r="U488" s="20" t="s">
        <v>2416</v>
      </c>
    </row>
    <row r="489" spans="1:21" ht="27.6" x14ac:dyDescent="0.3">
      <c r="A489" s="1">
        <v>2723</v>
      </c>
      <c r="B489" s="12">
        <v>488</v>
      </c>
      <c r="C489" s="13">
        <v>443</v>
      </c>
      <c r="D489" s="14">
        <v>160</v>
      </c>
      <c r="E489" s="14">
        <v>180</v>
      </c>
      <c r="F489" s="14">
        <v>0</v>
      </c>
      <c r="G489" s="15"/>
      <c r="H489" s="15"/>
      <c r="I489" s="16" t="s">
        <v>2417</v>
      </c>
      <c r="J489" s="16" t="s">
        <v>2418</v>
      </c>
      <c r="K489" s="16" t="s">
        <v>17</v>
      </c>
      <c r="L489" s="16" t="s">
        <v>5</v>
      </c>
      <c r="M489" s="17" t="s">
        <v>2419</v>
      </c>
      <c r="N489" s="18" t="str">
        <f t="shared" si="14"/>
        <v>Groupe Blachere</v>
      </c>
      <c r="O489" s="16" t="s">
        <v>49</v>
      </c>
      <c r="P489" s="13" t="str">
        <f t="shared" si="15"/>
        <v>Groupe Blachere Distribution</v>
      </c>
      <c r="Q489" s="19" t="s">
        <v>2420</v>
      </c>
      <c r="R489" s="13">
        <v>13160</v>
      </c>
      <c r="S489" s="13">
        <v>100</v>
      </c>
      <c r="T489" s="15"/>
      <c r="U489" s="20" t="s">
        <v>2421</v>
      </c>
    </row>
    <row r="490" spans="1:21" ht="27.6" x14ac:dyDescent="0.3">
      <c r="A490" s="1">
        <v>1771</v>
      </c>
      <c r="B490" s="12">
        <v>489</v>
      </c>
      <c r="C490" s="13">
        <v>467</v>
      </c>
      <c r="D490" s="14">
        <v>160</v>
      </c>
      <c r="E490" s="14">
        <v>170</v>
      </c>
      <c r="F490" s="14">
        <v>70</v>
      </c>
      <c r="G490" s="15"/>
      <c r="H490" s="15"/>
      <c r="I490" s="16" t="s">
        <v>2422</v>
      </c>
      <c r="J490" s="16" t="s">
        <v>2423</v>
      </c>
      <c r="K490" s="16" t="s">
        <v>293</v>
      </c>
      <c r="L490" s="21"/>
      <c r="M490" s="17" t="s">
        <v>2424</v>
      </c>
      <c r="N490" s="18" t="str">
        <f t="shared" si="14"/>
        <v>Assu 2000</v>
      </c>
      <c r="O490" s="16" t="s">
        <v>314</v>
      </c>
      <c r="P490" s="13" t="str">
        <f t="shared" si="15"/>
        <v>Assu 2000 Assurances</v>
      </c>
      <c r="Q490" s="19" t="s">
        <v>314</v>
      </c>
      <c r="R490" s="13">
        <v>93130</v>
      </c>
      <c r="S490" s="13">
        <v>100</v>
      </c>
      <c r="T490" s="15"/>
      <c r="U490" s="20" t="s">
        <v>2425</v>
      </c>
    </row>
    <row r="491" spans="1:21" ht="27.6" x14ac:dyDescent="0.3">
      <c r="A491" s="1">
        <v>2279</v>
      </c>
      <c r="B491" s="12">
        <v>490</v>
      </c>
      <c r="C491" s="15"/>
      <c r="D491" s="14">
        <v>160</v>
      </c>
      <c r="E491" s="14">
        <v>130</v>
      </c>
      <c r="F491" s="14">
        <v>59</v>
      </c>
      <c r="G491" s="15"/>
      <c r="H491" s="15"/>
      <c r="I491" s="16" t="s">
        <v>2426</v>
      </c>
      <c r="J491" s="16" t="s">
        <v>2427</v>
      </c>
      <c r="K491" s="16" t="s">
        <v>59</v>
      </c>
      <c r="L491" s="21"/>
      <c r="M491" s="17" t="s">
        <v>2428</v>
      </c>
      <c r="N491" s="18" t="str">
        <f t="shared" si="14"/>
        <v>Elitech</v>
      </c>
      <c r="O491" s="16" t="s">
        <v>227</v>
      </c>
      <c r="P491" s="13" t="str">
        <f t="shared" si="15"/>
        <v>Elitech Industrie</v>
      </c>
      <c r="Q491" s="19" t="s">
        <v>2429</v>
      </c>
      <c r="R491" s="13">
        <v>92800</v>
      </c>
      <c r="S491" s="13">
        <v>100</v>
      </c>
      <c r="T491" s="15"/>
      <c r="U491" s="20" t="s">
        <v>2430</v>
      </c>
    </row>
    <row r="492" spans="1:21" ht="41.4" x14ac:dyDescent="0.3">
      <c r="A492" s="1">
        <v>248</v>
      </c>
      <c r="B492" s="12">
        <v>491</v>
      </c>
      <c r="C492" s="13">
        <v>443</v>
      </c>
      <c r="D492" s="14">
        <v>160</v>
      </c>
      <c r="E492" s="14">
        <v>180</v>
      </c>
      <c r="F492" s="14">
        <v>165</v>
      </c>
      <c r="G492" s="15"/>
      <c r="H492" s="15"/>
      <c r="I492" s="16" t="s">
        <v>2431</v>
      </c>
      <c r="J492" s="16" t="s">
        <v>2432</v>
      </c>
      <c r="K492" s="16" t="s">
        <v>421</v>
      </c>
      <c r="L492" s="16" t="s">
        <v>5</v>
      </c>
      <c r="M492" s="17" t="s">
        <v>2433</v>
      </c>
      <c r="N492" s="18" t="str">
        <f t="shared" si="14"/>
        <v>Groupe Madrigall</v>
      </c>
      <c r="O492" s="16" t="s">
        <v>49</v>
      </c>
      <c r="P492" s="13" t="str">
        <f t="shared" si="15"/>
        <v>Groupe Madrigall Distribution</v>
      </c>
      <c r="Q492" s="19" t="s">
        <v>2124</v>
      </c>
      <c r="R492" s="13">
        <v>75007</v>
      </c>
      <c r="S492" s="13">
        <v>75</v>
      </c>
      <c r="T492" s="15"/>
      <c r="U492" s="20" t="s">
        <v>2434</v>
      </c>
    </row>
    <row r="493" spans="1:21" ht="27.6" x14ac:dyDescent="0.3">
      <c r="A493" s="1">
        <v>707</v>
      </c>
      <c r="B493" s="12">
        <v>492</v>
      </c>
      <c r="C493" s="13">
        <v>415</v>
      </c>
      <c r="D493" s="14">
        <v>160</v>
      </c>
      <c r="E493" s="14">
        <v>200</v>
      </c>
      <c r="F493" s="14">
        <v>120</v>
      </c>
      <c r="G493" s="15"/>
      <c r="H493" s="15"/>
      <c r="I493" s="16" t="s">
        <v>2435</v>
      </c>
      <c r="J493" s="16" t="s">
        <v>2436</v>
      </c>
      <c r="K493" s="16" t="s">
        <v>360</v>
      </c>
      <c r="L493" s="16" t="s">
        <v>5</v>
      </c>
      <c r="M493" s="17" t="s">
        <v>2437</v>
      </c>
      <c r="N493" s="18" t="str">
        <f t="shared" si="14"/>
        <v xml:space="preserve">Gerard Darel </v>
      </c>
      <c r="O493" s="16" t="s">
        <v>1658</v>
      </c>
      <c r="P493" s="13" t="str">
        <f t="shared" si="15"/>
        <v>Gerard Darel  Habillement</v>
      </c>
      <c r="Q493" s="19" t="s">
        <v>2438</v>
      </c>
      <c r="R493" s="13">
        <v>75002</v>
      </c>
      <c r="S493" s="13">
        <v>100</v>
      </c>
      <c r="T493" s="15"/>
      <c r="U493" s="20" t="s">
        <v>2439</v>
      </c>
    </row>
    <row r="494" spans="1:21" ht="41.4" x14ac:dyDescent="0.3">
      <c r="A494" s="1">
        <v>2421</v>
      </c>
      <c r="B494" s="12">
        <v>493</v>
      </c>
      <c r="C494" s="13">
        <v>443</v>
      </c>
      <c r="D494" s="14">
        <v>160</v>
      </c>
      <c r="E494" s="14">
        <v>180</v>
      </c>
      <c r="F494" s="14">
        <v>0</v>
      </c>
      <c r="G494" s="15"/>
      <c r="H494" s="15"/>
      <c r="I494" s="16" t="s">
        <v>2440</v>
      </c>
      <c r="J494" s="16" t="s">
        <v>2441</v>
      </c>
      <c r="K494" s="16" t="s">
        <v>982</v>
      </c>
      <c r="L494" s="16" t="s">
        <v>5</v>
      </c>
      <c r="M494" s="17" t="s">
        <v>2442</v>
      </c>
      <c r="N494" s="18" t="str">
        <f t="shared" si="14"/>
        <v>Sogepar</v>
      </c>
      <c r="O494" s="16" t="s">
        <v>679</v>
      </c>
      <c r="P494" s="13" t="str">
        <f t="shared" si="15"/>
        <v>Sogepar Hôtellerie</v>
      </c>
      <c r="Q494" s="19" t="s">
        <v>679</v>
      </c>
      <c r="R494" s="13">
        <v>69003</v>
      </c>
      <c r="S494" s="13">
        <v>100</v>
      </c>
      <c r="T494" s="15"/>
      <c r="U494" s="20" t="s">
        <v>2443</v>
      </c>
    </row>
    <row r="495" spans="1:21" ht="41.4" x14ac:dyDescent="0.3">
      <c r="A495" s="1">
        <v>2999</v>
      </c>
      <c r="B495" s="12">
        <v>494</v>
      </c>
      <c r="C495" s="15"/>
      <c r="D495" s="14">
        <v>160</v>
      </c>
      <c r="E495" s="14">
        <v>160</v>
      </c>
      <c r="F495" s="14">
        <v>0</v>
      </c>
      <c r="G495" s="15"/>
      <c r="H495" s="15"/>
      <c r="I495" s="16" t="s">
        <v>2444</v>
      </c>
      <c r="J495" s="16" t="s">
        <v>1148</v>
      </c>
      <c r="K495" s="16" t="s">
        <v>421</v>
      </c>
      <c r="L495" s="21"/>
      <c r="M495" s="17" t="s">
        <v>2445</v>
      </c>
      <c r="N495" s="18" t="str">
        <f t="shared" si="14"/>
        <v>Ynsect</v>
      </c>
      <c r="O495" s="16" t="s">
        <v>174</v>
      </c>
      <c r="P495" s="13" t="str">
        <f t="shared" si="15"/>
        <v>Ynsect Agroalimentaire</v>
      </c>
      <c r="Q495" s="19" t="s">
        <v>174</v>
      </c>
      <c r="R495" s="13">
        <v>91058</v>
      </c>
      <c r="S495" s="13">
        <v>100</v>
      </c>
      <c r="T495" s="15"/>
      <c r="U495" s="20" t="s">
        <v>2446</v>
      </c>
    </row>
    <row r="496" spans="1:21" ht="27.6" x14ac:dyDescent="0.3">
      <c r="A496" s="1">
        <v>2247</v>
      </c>
      <c r="B496" s="12">
        <v>495</v>
      </c>
      <c r="C496" s="13">
        <v>463</v>
      </c>
      <c r="D496" s="14">
        <v>160</v>
      </c>
      <c r="E496" s="14">
        <v>175</v>
      </c>
      <c r="F496" s="14">
        <v>150</v>
      </c>
      <c r="G496" s="15"/>
      <c r="H496" s="15"/>
      <c r="I496" s="16" t="s">
        <v>2447</v>
      </c>
      <c r="J496" s="16" t="s">
        <v>2448</v>
      </c>
      <c r="K496" s="21"/>
      <c r="L496" s="16" t="s">
        <v>5</v>
      </c>
      <c r="M496" s="17" t="s">
        <v>2449</v>
      </c>
      <c r="N496" s="18" t="str">
        <f t="shared" si="14"/>
        <v>Joseph Janoueix</v>
      </c>
      <c r="O496" s="16" t="s">
        <v>808</v>
      </c>
      <c r="P496" s="13" t="str">
        <f t="shared" si="15"/>
        <v>Joseph Janoueix Vins</v>
      </c>
      <c r="Q496" s="19" t="s">
        <v>808</v>
      </c>
      <c r="R496" s="13">
        <v>33506</v>
      </c>
      <c r="S496" s="13">
        <v>50</v>
      </c>
      <c r="T496" s="15"/>
      <c r="U496" s="20" t="s">
        <v>2450</v>
      </c>
    </row>
    <row r="497" spans="1:21" ht="27.6" x14ac:dyDescent="0.3">
      <c r="A497" s="1">
        <v>2603</v>
      </c>
      <c r="B497" s="12">
        <v>496</v>
      </c>
      <c r="C497" s="13">
        <v>463</v>
      </c>
      <c r="D497" s="14">
        <v>160</v>
      </c>
      <c r="E497" s="14">
        <v>175</v>
      </c>
      <c r="F497" s="14">
        <v>0</v>
      </c>
      <c r="G497" s="15"/>
      <c r="H497" s="15"/>
      <c r="I497" s="16" t="s">
        <v>2451</v>
      </c>
      <c r="J497" s="16" t="s">
        <v>2452</v>
      </c>
      <c r="K497" s="16" t="s">
        <v>2453</v>
      </c>
      <c r="L497" s="21"/>
      <c r="M497" s="17" t="s">
        <v>2454</v>
      </c>
      <c r="N497" s="18" t="str">
        <f t="shared" si="14"/>
        <v>Isabel Marant</v>
      </c>
      <c r="O497" s="16" t="s">
        <v>1658</v>
      </c>
      <c r="P497" s="13" t="str">
        <f t="shared" si="15"/>
        <v>Isabel Marant Habillement</v>
      </c>
      <c r="Q497" s="19" t="s">
        <v>2455</v>
      </c>
      <c r="R497" s="13">
        <v>75001</v>
      </c>
      <c r="S497" s="13">
        <v>100</v>
      </c>
      <c r="T497" s="15"/>
      <c r="U497" s="20" t="s">
        <v>2456</v>
      </c>
    </row>
    <row r="498" spans="1:21" ht="27.6" x14ac:dyDescent="0.3">
      <c r="A498" s="1">
        <v>2954</v>
      </c>
      <c r="B498" s="12">
        <v>497</v>
      </c>
      <c r="C498" s="15"/>
      <c r="D498" s="14">
        <v>160</v>
      </c>
      <c r="E498" s="14">
        <v>160</v>
      </c>
      <c r="F498" s="14">
        <v>0</v>
      </c>
      <c r="G498" s="15"/>
      <c r="H498" s="15"/>
      <c r="I498" s="16" t="s">
        <v>2457</v>
      </c>
      <c r="J498" s="16" t="s">
        <v>761</v>
      </c>
      <c r="K498" s="16" t="s">
        <v>1408</v>
      </c>
      <c r="L498" s="16" t="s">
        <v>28</v>
      </c>
      <c r="M498" s="17" t="s">
        <v>2458</v>
      </c>
      <c r="N498" s="18" t="str">
        <f t="shared" si="14"/>
        <v>Vasgos</v>
      </c>
      <c r="O498" s="16" t="s">
        <v>55</v>
      </c>
      <c r="P498" s="13" t="str">
        <f t="shared" si="15"/>
        <v>Vasgos Holding</v>
      </c>
      <c r="Q498" s="15"/>
      <c r="R498" s="13">
        <v>75002</v>
      </c>
      <c r="S498" s="13">
        <v>100</v>
      </c>
      <c r="T498" s="19" t="s">
        <v>32</v>
      </c>
      <c r="U498" s="20" t="s">
        <v>2459</v>
      </c>
    </row>
    <row r="499" spans="1:21" ht="41.4" x14ac:dyDescent="0.3">
      <c r="A499" s="1">
        <v>2992</v>
      </c>
      <c r="B499" s="12">
        <v>498</v>
      </c>
      <c r="C499" s="13">
        <v>415</v>
      </c>
      <c r="D499" s="14">
        <v>160</v>
      </c>
      <c r="E499" s="14">
        <v>200</v>
      </c>
      <c r="F499" s="14">
        <v>0</v>
      </c>
      <c r="G499" s="15"/>
      <c r="H499" s="15"/>
      <c r="I499" s="16" t="s">
        <v>2460</v>
      </c>
      <c r="J499" s="16" t="s">
        <v>2461</v>
      </c>
      <c r="K499" s="16" t="s">
        <v>145</v>
      </c>
      <c r="L499" s="21"/>
      <c r="M499" s="17" t="s">
        <v>2462</v>
      </c>
      <c r="N499" s="18" t="str">
        <f t="shared" si="14"/>
        <v>Ionis Education</v>
      </c>
      <c r="O499" s="16" t="s">
        <v>441</v>
      </c>
      <c r="P499" s="13" t="str">
        <f t="shared" si="15"/>
        <v>Ionis Education Services</v>
      </c>
      <c r="Q499" s="19" t="s">
        <v>2463</v>
      </c>
      <c r="R499" s="13">
        <v>75003</v>
      </c>
      <c r="S499" s="13">
        <v>100</v>
      </c>
      <c r="T499" s="15"/>
      <c r="U499" s="20" t="s">
        <v>2464</v>
      </c>
    </row>
    <row r="500" spans="1:21" ht="27.6" x14ac:dyDescent="0.3">
      <c r="A500" s="1">
        <v>2786</v>
      </c>
      <c r="B500" s="12">
        <v>499</v>
      </c>
      <c r="C500" s="15"/>
      <c r="D500" s="14">
        <v>159.8145915534144</v>
      </c>
      <c r="E500" s="14">
        <v>129.98750605358819</v>
      </c>
      <c r="F500" s="14">
        <v>0</v>
      </c>
      <c r="G500" s="15"/>
      <c r="H500" s="15"/>
      <c r="I500" s="16" t="s">
        <v>2465</v>
      </c>
      <c r="J500" s="16" t="s">
        <v>1843</v>
      </c>
      <c r="K500" s="16" t="s">
        <v>167</v>
      </c>
      <c r="L500" s="21"/>
      <c r="M500" s="17" t="s">
        <v>2466</v>
      </c>
      <c r="N500" s="18" t="str">
        <f t="shared" si="14"/>
        <v>Legrand</v>
      </c>
      <c r="O500" s="16" t="s">
        <v>227</v>
      </c>
      <c r="P500" s="13" t="str">
        <f t="shared" si="15"/>
        <v>Legrand Industrie</v>
      </c>
      <c r="Q500" s="19" t="s">
        <v>227</v>
      </c>
      <c r="R500" s="13">
        <v>87000</v>
      </c>
      <c r="S500" s="13">
        <v>100</v>
      </c>
      <c r="T500" s="15"/>
      <c r="U500" s="20" t="s">
        <v>2467</v>
      </c>
    </row>
    <row r="501" spans="1:21" ht="41.4" x14ac:dyDescent="0.3">
      <c r="A501" s="1">
        <v>743</v>
      </c>
      <c r="B501" s="12">
        <v>500</v>
      </c>
      <c r="C501" s="15"/>
      <c r="D501" s="14">
        <v>155.35460516230401</v>
      </c>
      <c r="E501" s="14">
        <v>154.65302325244801</v>
      </c>
      <c r="F501" s="14">
        <v>125.19924352309</v>
      </c>
      <c r="G501" s="15"/>
      <c r="H501" s="15"/>
      <c r="I501" s="16" t="s">
        <v>2468</v>
      </c>
      <c r="J501" s="16" t="s">
        <v>2469</v>
      </c>
      <c r="K501" s="16" t="s">
        <v>414</v>
      </c>
      <c r="L501" s="16" t="s">
        <v>5</v>
      </c>
      <c r="M501" s="17" t="s">
        <v>2470</v>
      </c>
      <c r="N501" s="18" t="str">
        <f t="shared" si="14"/>
        <v>Groupe Gorge</v>
      </c>
      <c r="O501" s="16" t="s">
        <v>227</v>
      </c>
      <c r="P501" s="13" t="str">
        <f t="shared" si="15"/>
        <v>Groupe Gorge Industrie</v>
      </c>
      <c r="Q501" s="19" t="s">
        <v>2471</v>
      </c>
      <c r="R501" s="13">
        <v>75002</v>
      </c>
      <c r="S501" s="13">
        <v>100</v>
      </c>
      <c r="T501" s="15"/>
      <c r="U501" s="20" t="s">
        <v>2472</v>
      </c>
    </row>
    <row r="502" spans="1:21" ht="41.4" x14ac:dyDescent="0.3">
      <c r="A502" s="1">
        <v>461</v>
      </c>
      <c r="B502" s="12">
        <v>501</v>
      </c>
      <c r="C502" s="15"/>
      <c r="D502" s="14">
        <v>154.76654905058001</v>
      </c>
      <c r="E502" s="14">
        <v>139.82193390175999</v>
      </c>
      <c r="F502" s="14">
        <v>221.464599440999</v>
      </c>
      <c r="G502" s="15"/>
      <c r="H502" s="15"/>
      <c r="I502" s="16" t="s">
        <v>2473</v>
      </c>
      <c r="J502" s="16" t="s">
        <v>2474</v>
      </c>
      <c r="K502" s="16" t="s">
        <v>2475</v>
      </c>
      <c r="L502" s="16" t="s">
        <v>5</v>
      </c>
      <c r="M502" s="17" t="s">
        <v>2476</v>
      </c>
      <c r="N502" s="18" t="str">
        <f t="shared" si="14"/>
        <v>Groupe Partouche</v>
      </c>
      <c r="O502" s="16" t="s">
        <v>441</v>
      </c>
      <c r="P502" s="13" t="str">
        <f t="shared" si="15"/>
        <v>Groupe Partouche Services</v>
      </c>
      <c r="Q502" s="19" t="s">
        <v>2477</v>
      </c>
      <c r="R502" s="13">
        <v>75017</v>
      </c>
      <c r="S502" s="13">
        <v>100</v>
      </c>
      <c r="T502" s="15"/>
      <c r="U502" s="20" t="s">
        <v>2478</v>
      </c>
    </row>
    <row r="503" spans="1:21" ht="41.4" x14ac:dyDescent="0.3">
      <c r="A503" s="1">
        <v>550</v>
      </c>
      <c r="B503" s="12">
        <v>502</v>
      </c>
      <c r="C503" s="15"/>
      <c r="D503" s="14">
        <v>154.55768459967999</v>
      </c>
      <c r="E503" s="14">
        <v>119.0446398</v>
      </c>
      <c r="F503" s="14">
        <v>218.41256049750001</v>
      </c>
      <c r="G503" s="15"/>
      <c r="H503" s="15"/>
      <c r="I503" s="16" t="s">
        <v>2479</v>
      </c>
      <c r="J503" s="16" t="s">
        <v>2480</v>
      </c>
      <c r="K503" s="16" t="s">
        <v>2481</v>
      </c>
      <c r="L503" s="16" t="s">
        <v>5</v>
      </c>
      <c r="M503" s="17" t="s">
        <v>2482</v>
      </c>
      <c r="N503" s="18" t="str">
        <f t="shared" si="14"/>
        <v>Seche Environnement</v>
      </c>
      <c r="O503" s="16" t="s">
        <v>441</v>
      </c>
      <c r="P503" s="13" t="str">
        <f t="shared" si="15"/>
        <v>Seche Environnement Services</v>
      </c>
      <c r="Q503" s="19" t="s">
        <v>1296</v>
      </c>
      <c r="R503" s="13">
        <v>53810</v>
      </c>
      <c r="S503" s="13">
        <v>75</v>
      </c>
      <c r="T503" s="15"/>
      <c r="U503" s="20" t="s">
        <v>2483</v>
      </c>
    </row>
    <row r="504" spans="1:21" ht="27.6" x14ac:dyDescent="0.3">
      <c r="A504" s="1">
        <v>2559</v>
      </c>
      <c r="B504" s="12">
        <v>503</v>
      </c>
      <c r="C504" s="13">
        <v>467</v>
      </c>
      <c r="D504" s="14">
        <v>150</v>
      </c>
      <c r="E504" s="14">
        <v>170</v>
      </c>
      <c r="F504" s="14">
        <v>0</v>
      </c>
      <c r="G504" s="15"/>
      <c r="H504" s="15"/>
      <c r="I504" s="16" t="s">
        <v>2484</v>
      </c>
      <c r="J504" s="16" t="s">
        <v>17</v>
      </c>
      <c r="K504" s="16" t="s">
        <v>2485</v>
      </c>
      <c r="L504" s="16" t="s">
        <v>5</v>
      </c>
      <c r="M504" s="17" t="s">
        <v>2486</v>
      </c>
      <c r="N504" s="18" t="str">
        <f t="shared" si="14"/>
        <v>Groupe Bernard</v>
      </c>
      <c r="O504" s="16" t="s">
        <v>187</v>
      </c>
      <c r="P504" s="13" t="str">
        <f t="shared" si="15"/>
        <v>Groupe Bernard Automobile</v>
      </c>
      <c r="Q504" s="19" t="s">
        <v>1532</v>
      </c>
      <c r="R504" s="13">
        <v>1006</v>
      </c>
      <c r="S504" s="13">
        <v>75</v>
      </c>
      <c r="T504" s="15"/>
      <c r="U504" s="20" t="s">
        <v>2487</v>
      </c>
    </row>
    <row r="505" spans="1:21" ht="27.6" x14ac:dyDescent="0.3">
      <c r="A505" s="1">
        <v>2918</v>
      </c>
      <c r="B505" s="12">
        <v>504</v>
      </c>
      <c r="C505" s="15"/>
      <c r="D505" s="14">
        <v>150</v>
      </c>
      <c r="E505" s="14">
        <v>150</v>
      </c>
      <c r="F505" s="14">
        <v>0</v>
      </c>
      <c r="G505" s="15"/>
      <c r="H505" s="15"/>
      <c r="I505" s="16" t="s">
        <v>2488</v>
      </c>
      <c r="J505" s="16" t="s">
        <v>2489</v>
      </c>
      <c r="K505" s="16" t="s">
        <v>1701</v>
      </c>
      <c r="L505" s="21"/>
      <c r="M505" s="17" t="s">
        <v>2490</v>
      </c>
      <c r="N505" s="18" t="str">
        <f t="shared" si="14"/>
        <v>Klaxoon</v>
      </c>
      <c r="O505" s="16" t="s">
        <v>72</v>
      </c>
      <c r="P505" s="13" t="str">
        <f t="shared" si="15"/>
        <v>Klaxoon Numérique</v>
      </c>
      <c r="Q505" s="19" t="s">
        <v>2491</v>
      </c>
      <c r="R505" s="13">
        <v>35510</v>
      </c>
      <c r="S505" s="13">
        <v>100</v>
      </c>
      <c r="T505" s="15"/>
      <c r="U505" s="20" t="s">
        <v>2492</v>
      </c>
    </row>
    <row r="506" spans="1:21" ht="27.6" x14ac:dyDescent="0.3">
      <c r="A506" s="1">
        <v>150</v>
      </c>
      <c r="B506" s="12">
        <v>505</v>
      </c>
      <c r="C506" s="15"/>
      <c r="D506" s="14">
        <v>150</v>
      </c>
      <c r="E506" s="14">
        <v>135</v>
      </c>
      <c r="F506" s="14">
        <v>150</v>
      </c>
      <c r="G506" s="15"/>
      <c r="H506" s="15"/>
      <c r="I506" s="16" t="s">
        <v>2493</v>
      </c>
      <c r="J506" s="16" t="s">
        <v>2494</v>
      </c>
      <c r="K506" s="16" t="s">
        <v>275</v>
      </c>
      <c r="L506" s="16" t="s">
        <v>5</v>
      </c>
      <c r="M506" s="17" t="s">
        <v>2495</v>
      </c>
      <c r="N506" s="18" t="str">
        <f t="shared" si="14"/>
        <v>Cougnaud</v>
      </c>
      <c r="O506" s="16" t="s">
        <v>221</v>
      </c>
      <c r="P506" s="13" t="str">
        <f t="shared" si="15"/>
        <v>Cougnaud BTP</v>
      </c>
      <c r="Q506" s="19" t="s">
        <v>2496</v>
      </c>
      <c r="R506" s="13">
        <v>85035</v>
      </c>
      <c r="S506" s="13">
        <v>75</v>
      </c>
      <c r="T506" s="15"/>
      <c r="U506" s="20" t="s">
        <v>2497</v>
      </c>
    </row>
    <row r="507" spans="1:21" ht="38.1" customHeight="1" x14ac:dyDescent="0.3">
      <c r="A507" s="1">
        <v>1485</v>
      </c>
      <c r="B507" s="12">
        <v>506</v>
      </c>
      <c r="C507" s="13">
        <v>485</v>
      </c>
      <c r="D507" s="14">
        <v>150</v>
      </c>
      <c r="E507" s="14">
        <v>160</v>
      </c>
      <c r="F507" s="14">
        <v>100</v>
      </c>
      <c r="G507" s="15"/>
      <c r="H507" s="15"/>
      <c r="I507" s="16" t="s">
        <v>2498</v>
      </c>
      <c r="J507" s="16" t="s">
        <v>1776</v>
      </c>
      <c r="K507" s="21"/>
      <c r="L507" s="16" t="s">
        <v>5</v>
      </c>
      <c r="M507" s="17" t="s">
        <v>2499</v>
      </c>
      <c r="N507" s="18" t="str">
        <f t="shared" si="14"/>
        <v>Chateau Léoville Poyferré</v>
      </c>
      <c r="O507" s="16" t="s">
        <v>808</v>
      </c>
      <c r="P507" s="13" t="str">
        <f t="shared" si="15"/>
        <v>Chateau Léoville Poyferré Vins</v>
      </c>
      <c r="Q507" s="19" t="s">
        <v>808</v>
      </c>
      <c r="R507" s="13">
        <v>33250</v>
      </c>
      <c r="S507" s="13">
        <v>75</v>
      </c>
      <c r="T507" s="15"/>
      <c r="U507" s="20" t="s">
        <v>2500</v>
      </c>
    </row>
    <row r="508" spans="1:21" ht="41.4" x14ac:dyDescent="0.3">
      <c r="A508" s="1">
        <v>2328</v>
      </c>
      <c r="B508" s="12">
        <v>507</v>
      </c>
      <c r="C508" s="13">
        <v>485</v>
      </c>
      <c r="D508" s="14">
        <v>150</v>
      </c>
      <c r="E508" s="14">
        <v>160</v>
      </c>
      <c r="F508" s="14">
        <v>0</v>
      </c>
      <c r="G508" s="15"/>
      <c r="H508" s="15"/>
      <c r="I508" s="16" t="s">
        <v>2501</v>
      </c>
      <c r="J508" s="16" t="s">
        <v>2502</v>
      </c>
      <c r="K508" s="16" t="s">
        <v>185</v>
      </c>
      <c r="L508" s="21"/>
      <c r="M508" s="17" t="s">
        <v>2503</v>
      </c>
      <c r="N508" s="18" t="str">
        <f t="shared" si="14"/>
        <v>Lbo France Gestion</v>
      </c>
      <c r="O508" s="16" t="s">
        <v>1719</v>
      </c>
      <c r="P508" s="13" t="str">
        <f t="shared" si="15"/>
        <v>Lbo France Gestion Finance</v>
      </c>
      <c r="Q508" s="19" t="s">
        <v>1719</v>
      </c>
      <c r="R508" s="13">
        <v>75007</v>
      </c>
      <c r="S508" s="13">
        <v>100</v>
      </c>
      <c r="T508" s="15"/>
      <c r="U508" s="20" t="s">
        <v>2504</v>
      </c>
    </row>
    <row r="509" spans="1:21" ht="27.6" x14ac:dyDescent="0.3">
      <c r="A509" s="1">
        <v>3009</v>
      </c>
      <c r="B509" s="12">
        <v>508</v>
      </c>
      <c r="C509" s="15"/>
      <c r="D509" s="14">
        <v>150</v>
      </c>
      <c r="E509" s="14">
        <v>150</v>
      </c>
      <c r="F509" s="14">
        <v>0</v>
      </c>
      <c r="G509" s="15"/>
      <c r="H509" s="15"/>
      <c r="I509" s="16" t="s">
        <v>2505</v>
      </c>
      <c r="J509" s="16" t="s">
        <v>2506</v>
      </c>
      <c r="K509" s="16" t="s">
        <v>150</v>
      </c>
      <c r="L509" s="21"/>
      <c r="M509" s="17" t="s">
        <v>2507</v>
      </c>
      <c r="N509" s="18" t="str">
        <f t="shared" si="14"/>
        <v>Viseo</v>
      </c>
      <c r="O509" s="16" t="s">
        <v>441</v>
      </c>
      <c r="P509" s="13" t="str">
        <f t="shared" si="15"/>
        <v>Viseo Services</v>
      </c>
      <c r="Q509" s="19" t="s">
        <v>2508</v>
      </c>
      <c r="R509" s="13">
        <v>92100</v>
      </c>
      <c r="S509" s="13">
        <v>100</v>
      </c>
      <c r="T509" s="15"/>
      <c r="U509" s="20" t="s">
        <v>2509</v>
      </c>
    </row>
    <row r="510" spans="1:21" ht="27.6" x14ac:dyDescent="0.3">
      <c r="A510" s="1">
        <v>2778</v>
      </c>
      <c r="B510" s="12">
        <v>509</v>
      </c>
      <c r="C510" s="13">
        <v>329</v>
      </c>
      <c r="D510" s="14">
        <v>150</v>
      </c>
      <c r="E510" s="14">
        <v>280</v>
      </c>
      <c r="F510" s="14">
        <v>0</v>
      </c>
      <c r="G510" s="15"/>
      <c r="H510" s="15"/>
      <c r="I510" s="16" t="s">
        <v>2510</v>
      </c>
      <c r="J510" s="16" t="s">
        <v>1432</v>
      </c>
      <c r="K510" s="16" t="s">
        <v>360</v>
      </c>
      <c r="L510" s="21"/>
      <c r="M510" s="17" t="s">
        <v>2511</v>
      </c>
      <c r="N510" s="18" t="str">
        <f t="shared" si="14"/>
        <v>Emerige</v>
      </c>
      <c r="O510" s="16" t="s">
        <v>469</v>
      </c>
      <c r="P510" s="13" t="str">
        <f t="shared" si="15"/>
        <v>Emerige Immobilier</v>
      </c>
      <c r="Q510" s="19" t="s">
        <v>458</v>
      </c>
      <c r="R510" s="13">
        <v>75003</v>
      </c>
      <c r="S510" s="13">
        <v>100</v>
      </c>
      <c r="T510" s="19" t="s">
        <v>32</v>
      </c>
      <c r="U510" s="20" t="s">
        <v>2512</v>
      </c>
    </row>
    <row r="511" spans="1:21" ht="27.6" x14ac:dyDescent="0.3">
      <c r="A511" s="1">
        <v>2258</v>
      </c>
      <c r="B511" s="12">
        <v>510</v>
      </c>
      <c r="C511" s="13">
        <v>349</v>
      </c>
      <c r="D511" s="14">
        <v>150</v>
      </c>
      <c r="E511" s="14">
        <v>250</v>
      </c>
      <c r="F511" s="14">
        <v>120</v>
      </c>
      <c r="G511" s="15"/>
      <c r="H511" s="15"/>
      <c r="I511" s="16" t="s">
        <v>2513</v>
      </c>
      <c r="J511" s="16" t="s">
        <v>2514</v>
      </c>
      <c r="K511" s="16" t="s">
        <v>2515</v>
      </c>
      <c r="L511" s="21"/>
      <c r="M511" s="17" t="s">
        <v>2516</v>
      </c>
      <c r="N511" s="18" t="str">
        <f t="shared" si="14"/>
        <v>Chenavari</v>
      </c>
      <c r="O511" s="16" t="s">
        <v>1719</v>
      </c>
      <c r="P511" s="13" t="str">
        <f t="shared" si="15"/>
        <v>Chenavari Finance</v>
      </c>
      <c r="Q511" s="19" t="s">
        <v>1719</v>
      </c>
      <c r="R511" s="13">
        <v>15</v>
      </c>
      <c r="S511" s="13">
        <v>100</v>
      </c>
      <c r="T511" s="15"/>
      <c r="U511" s="20" t="s">
        <v>2517</v>
      </c>
    </row>
    <row r="512" spans="1:21" ht="27.6" x14ac:dyDescent="0.3">
      <c r="A512" s="1">
        <v>2927</v>
      </c>
      <c r="B512" s="12">
        <v>511</v>
      </c>
      <c r="C512" s="15"/>
      <c r="D512" s="14">
        <v>150</v>
      </c>
      <c r="E512" s="14">
        <v>150</v>
      </c>
      <c r="F512" s="14">
        <v>0</v>
      </c>
      <c r="G512" s="15"/>
      <c r="H512" s="15"/>
      <c r="I512" s="16" t="s">
        <v>2518</v>
      </c>
      <c r="J512" s="16" t="s">
        <v>2519</v>
      </c>
      <c r="K512" s="16" t="s">
        <v>730</v>
      </c>
      <c r="L512" s="21"/>
      <c r="M512" s="17" t="s">
        <v>2520</v>
      </c>
      <c r="N512" s="18" t="str">
        <f t="shared" si="14"/>
        <v>Iadvize</v>
      </c>
      <c r="O512" s="16" t="s">
        <v>441</v>
      </c>
      <c r="P512" s="13" t="str">
        <f t="shared" si="15"/>
        <v>Iadvize Services</v>
      </c>
      <c r="Q512" s="19" t="s">
        <v>2521</v>
      </c>
      <c r="R512" s="13">
        <v>44000</v>
      </c>
      <c r="S512" s="13">
        <v>100</v>
      </c>
      <c r="T512" s="15"/>
      <c r="U512" s="20" t="s">
        <v>2522</v>
      </c>
    </row>
    <row r="513" spans="1:21" ht="41.4" x14ac:dyDescent="0.3">
      <c r="A513" s="1">
        <v>2643</v>
      </c>
      <c r="B513" s="12">
        <v>512</v>
      </c>
      <c r="C513" s="15"/>
      <c r="D513" s="14">
        <v>150</v>
      </c>
      <c r="E513" s="14">
        <v>150</v>
      </c>
      <c r="F513" s="14">
        <v>0</v>
      </c>
      <c r="G513" s="15"/>
      <c r="H513" s="15"/>
      <c r="I513" s="16" t="s">
        <v>2523</v>
      </c>
      <c r="J513" s="16" t="s">
        <v>2524</v>
      </c>
      <c r="K513" s="21"/>
      <c r="L513" s="16" t="s">
        <v>5</v>
      </c>
      <c r="M513" s="17" t="s">
        <v>2525</v>
      </c>
      <c r="N513" s="18" t="str">
        <f t="shared" si="14"/>
        <v>Domaine Leflaive</v>
      </c>
      <c r="O513" s="16" t="s">
        <v>808</v>
      </c>
      <c r="P513" s="13" t="str">
        <f t="shared" si="15"/>
        <v>Domaine Leflaive Vins</v>
      </c>
      <c r="Q513" s="19" t="s">
        <v>808</v>
      </c>
      <c r="R513" s="13">
        <v>21190</v>
      </c>
      <c r="S513" s="13">
        <v>75</v>
      </c>
      <c r="T513" s="15"/>
      <c r="U513" s="20" t="s">
        <v>2526</v>
      </c>
    </row>
    <row r="514" spans="1:21" ht="27.6" x14ac:dyDescent="0.3">
      <c r="A514" s="1">
        <v>1902</v>
      </c>
      <c r="B514" s="12">
        <v>513</v>
      </c>
      <c r="C514" s="13">
        <v>410</v>
      </c>
      <c r="D514" s="14">
        <v>150</v>
      </c>
      <c r="E514" s="14">
        <v>210</v>
      </c>
      <c r="F514" s="14">
        <v>0</v>
      </c>
      <c r="G514" s="15"/>
      <c r="H514" s="19" t="s">
        <v>32</v>
      </c>
      <c r="I514" s="16" t="s">
        <v>2527</v>
      </c>
      <c r="J514" s="16" t="s">
        <v>2528</v>
      </c>
      <c r="K514" s="16" t="s">
        <v>59</v>
      </c>
      <c r="L514" s="16" t="s">
        <v>5</v>
      </c>
      <c r="M514" s="17" t="s">
        <v>2529</v>
      </c>
      <c r="N514" s="18" t="str">
        <f t="shared" si="14"/>
        <v>Corsica Ferries</v>
      </c>
      <c r="O514" s="16" t="s">
        <v>441</v>
      </c>
      <c r="P514" s="13" t="str">
        <f t="shared" si="15"/>
        <v>Corsica Ferries Services</v>
      </c>
      <c r="Q514" s="19" t="s">
        <v>2530</v>
      </c>
      <c r="R514" s="13">
        <v>20296</v>
      </c>
      <c r="S514" s="13">
        <v>100</v>
      </c>
      <c r="T514" s="19" t="s">
        <v>32</v>
      </c>
      <c r="U514" s="20" t="s">
        <v>2531</v>
      </c>
    </row>
    <row r="515" spans="1:21" ht="27.6" x14ac:dyDescent="0.3">
      <c r="A515" s="1">
        <v>2059</v>
      </c>
      <c r="B515" s="12">
        <v>514</v>
      </c>
      <c r="C515" s="13">
        <v>467</v>
      </c>
      <c r="D515" s="14">
        <v>150</v>
      </c>
      <c r="E515" s="14">
        <v>170</v>
      </c>
      <c r="F515" s="14">
        <v>1</v>
      </c>
      <c r="G515" s="15"/>
      <c r="H515" s="15"/>
      <c r="I515" s="16" t="s">
        <v>2532</v>
      </c>
      <c r="J515" s="16" t="s">
        <v>488</v>
      </c>
      <c r="K515" s="16" t="s">
        <v>1545</v>
      </c>
      <c r="L515" s="21"/>
      <c r="M515" s="17" t="s">
        <v>2533</v>
      </c>
      <c r="N515" s="18" t="str">
        <f t="shared" ref="N515:N522" si="16">PROPER(M515)</f>
        <v>Cfh</v>
      </c>
      <c r="O515" s="16" t="s">
        <v>679</v>
      </c>
      <c r="P515" s="13" t="str">
        <f t="shared" ref="P515:P522" si="17">CONCATENATE(N515," ",(O515))</f>
        <v>Cfh Hôtellerie</v>
      </c>
      <c r="Q515" s="19" t="s">
        <v>2534</v>
      </c>
      <c r="R515" s="13">
        <v>77210</v>
      </c>
      <c r="S515" s="13">
        <v>100</v>
      </c>
      <c r="T515" s="15"/>
      <c r="U515" s="20" t="s">
        <v>2535</v>
      </c>
    </row>
    <row r="516" spans="1:21" ht="41.4" x14ac:dyDescent="0.3">
      <c r="A516" s="1">
        <v>448</v>
      </c>
      <c r="B516" s="12">
        <v>515</v>
      </c>
      <c r="C516" s="15"/>
      <c r="D516" s="14">
        <v>150</v>
      </c>
      <c r="E516" s="14">
        <v>150</v>
      </c>
      <c r="F516" s="14">
        <v>120</v>
      </c>
      <c r="G516" s="15"/>
      <c r="H516" s="15"/>
      <c r="I516" s="16" t="s">
        <v>2536</v>
      </c>
      <c r="J516" s="16" t="s">
        <v>2537</v>
      </c>
      <c r="K516" s="16" t="s">
        <v>150</v>
      </c>
      <c r="L516" s="16" t="s">
        <v>5</v>
      </c>
      <c r="M516" s="17" t="s">
        <v>2538</v>
      </c>
      <c r="N516" s="18" t="str">
        <f t="shared" si="16"/>
        <v>Groupe Nicollin</v>
      </c>
      <c r="O516" s="16" t="s">
        <v>441</v>
      </c>
      <c r="P516" s="13" t="str">
        <f t="shared" si="17"/>
        <v>Groupe Nicollin Services</v>
      </c>
      <c r="Q516" s="19" t="s">
        <v>1296</v>
      </c>
      <c r="R516" s="13">
        <v>69192</v>
      </c>
      <c r="S516" s="13">
        <v>50</v>
      </c>
      <c r="T516" s="15"/>
      <c r="U516" s="20" t="s">
        <v>2539</v>
      </c>
    </row>
    <row r="517" spans="1:21" ht="27.6" x14ac:dyDescent="0.3">
      <c r="A517" s="1">
        <v>1940</v>
      </c>
      <c r="B517" s="12">
        <v>516</v>
      </c>
      <c r="C517" s="15"/>
      <c r="D517" s="14">
        <v>150</v>
      </c>
      <c r="E517" s="14">
        <v>150</v>
      </c>
      <c r="F517" s="14">
        <v>0</v>
      </c>
      <c r="G517" s="15"/>
      <c r="H517" s="15"/>
      <c r="I517" s="16" t="s">
        <v>2540</v>
      </c>
      <c r="J517" s="16" t="s">
        <v>2541</v>
      </c>
      <c r="K517" s="16" t="s">
        <v>2542</v>
      </c>
      <c r="L517" s="21"/>
      <c r="M517" s="17" t="s">
        <v>2543</v>
      </c>
      <c r="N517" s="18" t="str">
        <f t="shared" si="16"/>
        <v>Altavia</v>
      </c>
      <c r="O517" s="16" t="s">
        <v>441</v>
      </c>
      <c r="P517" s="13" t="str">
        <f t="shared" si="17"/>
        <v>Altavia Services</v>
      </c>
      <c r="Q517" s="19" t="s">
        <v>2544</v>
      </c>
      <c r="R517" s="13">
        <v>75008</v>
      </c>
      <c r="S517" s="13">
        <v>100</v>
      </c>
      <c r="T517" s="15"/>
      <c r="U517" s="20" t="s">
        <v>2545</v>
      </c>
    </row>
    <row r="518" spans="1:21" ht="41.4" x14ac:dyDescent="0.3">
      <c r="A518" s="1">
        <v>2204</v>
      </c>
      <c r="B518" s="12">
        <v>517</v>
      </c>
      <c r="C518" s="15"/>
      <c r="D518" s="14">
        <v>150</v>
      </c>
      <c r="E518" s="14">
        <v>160</v>
      </c>
      <c r="F518" s="14">
        <v>65</v>
      </c>
      <c r="G518" s="15"/>
      <c r="H518" s="15"/>
      <c r="I518" s="16" t="s">
        <v>2546</v>
      </c>
      <c r="J518" s="16" t="s">
        <v>2547</v>
      </c>
      <c r="K518" s="16" t="s">
        <v>462</v>
      </c>
      <c r="L518" s="16" t="s">
        <v>5</v>
      </c>
      <c r="M518" s="17" t="s">
        <v>2548</v>
      </c>
      <c r="N518" s="18" t="str">
        <f t="shared" si="16"/>
        <v>Groupe Jean Rouyer</v>
      </c>
      <c r="O518" s="16" t="s">
        <v>187</v>
      </c>
      <c r="P518" s="13" t="str">
        <f t="shared" si="17"/>
        <v>Groupe Jean Rouyer Automobile</v>
      </c>
      <c r="Q518" s="19" t="s">
        <v>2549</v>
      </c>
      <c r="R518" s="13">
        <v>49304</v>
      </c>
      <c r="S518" s="13">
        <v>50</v>
      </c>
      <c r="T518" s="15"/>
      <c r="U518" s="20" t="s">
        <v>2550</v>
      </c>
    </row>
    <row r="519" spans="1:21" ht="27.6" x14ac:dyDescent="0.3">
      <c r="A519" s="1">
        <v>2439</v>
      </c>
      <c r="B519" s="12">
        <v>518</v>
      </c>
      <c r="C519" s="15"/>
      <c r="D519" s="14">
        <v>150</v>
      </c>
      <c r="E519" s="14">
        <v>150</v>
      </c>
      <c r="F519" s="14">
        <v>0</v>
      </c>
      <c r="G519" s="15"/>
      <c r="H519" s="15"/>
      <c r="I519" s="16" t="s">
        <v>2551</v>
      </c>
      <c r="J519" s="16" t="s">
        <v>2552</v>
      </c>
      <c r="K519" s="16" t="s">
        <v>275</v>
      </c>
      <c r="L519" s="21"/>
      <c r="M519" s="17" t="s">
        <v>2553</v>
      </c>
      <c r="N519" s="18" t="str">
        <f t="shared" si="16"/>
        <v>Tango</v>
      </c>
      <c r="O519" s="16" t="s">
        <v>72</v>
      </c>
      <c r="P519" s="13" t="str">
        <f t="shared" si="17"/>
        <v>Tango Numérique</v>
      </c>
      <c r="Q519" s="19" t="s">
        <v>2554</v>
      </c>
      <c r="R519" s="13">
        <v>94043</v>
      </c>
      <c r="S519" s="13">
        <v>100</v>
      </c>
      <c r="T519" s="15"/>
      <c r="U519" s="20" t="s">
        <v>2555</v>
      </c>
    </row>
    <row r="520" spans="1:21" ht="27.6" x14ac:dyDescent="0.3">
      <c r="A520" s="1">
        <v>2870</v>
      </c>
      <c r="B520" s="12">
        <v>519</v>
      </c>
      <c r="C520" s="15"/>
      <c r="D520" s="14">
        <v>150</v>
      </c>
      <c r="E520" s="14">
        <v>150</v>
      </c>
      <c r="F520" s="14">
        <v>0</v>
      </c>
      <c r="G520" s="15"/>
      <c r="H520" s="15"/>
      <c r="I520" s="16" t="s">
        <v>2556</v>
      </c>
      <c r="J520" s="16" t="s">
        <v>2557</v>
      </c>
      <c r="K520" s="16" t="s">
        <v>1445</v>
      </c>
      <c r="L520" s="21"/>
      <c r="M520" s="17" t="s">
        <v>2558</v>
      </c>
      <c r="N520" s="18" t="str">
        <f t="shared" si="16"/>
        <v>Star’S Service</v>
      </c>
      <c r="O520" s="16" t="s">
        <v>441</v>
      </c>
      <c r="P520" s="13" t="str">
        <f t="shared" si="17"/>
        <v>Star’S Service Services</v>
      </c>
      <c r="Q520" s="19" t="s">
        <v>2530</v>
      </c>
      <c r="R520" s="13">
        <v>75008</v>
      </c>
      <c r="S520" s="13">
        <v>100</v>
      </c>
      <c r="T520" s="15"/>
      <c r="U520" s="20" t="s">
        <v>2559</v>
      </c>
    </row>
    <row r="521" spans="1:21" ht="27.6" x14ac:dyDescent="0.3">
      <c r="A521" s="1">
        <v>569</v>
      </c>
      <c r="B521" s="12">
        <v>520</v>
      </c>
      <c r="C521" s="15"/>
      <c r="D521" s="14">
        <v>150</v>
      </c>
      <c r="E521" s="14">
        <v>130</v>
      </c>
      <c r="F521" s="14">
        <v>110</v>
      </c>
      <c r="G521" s="15"/>
      <c r="H521" s="15"/>
      <c r="I521" s="16" t="s">
        <v>2560</v>
      </c>
      <c r="J521" s="16" t="s">
        <v>2561</v>
      </c>
      <c r="K521" s="16" t="s">
        <v>2562</v>
      </c>
      <c r="L521" s="16" t="s">
        <v>2563</v>
      </c>
      <c r="M521" s="17" t="s">
        <v>2564</v>
      </c>
      <c r="N521" s="18" t="str">
        <f t="shared" si="16"/>
        <v>Taittinger</v>
      </c>
      <c r="O521" s="16" t="s">
        <v>61</v>
      </c>
      <c r="P521" s="13" t="str">
        <f t="shared" si="17"/>
        <v>Taittinger Vins, Champagne</v>
      </c>
      <c r="Q521" s="19" t="s">
        <v>61</v>
      </c>
      <c r="R521" s="13">
        <v>51100</v>
      </c>
      <c r="S521" s="13">
        <v>7550</v>
      </c>
      <c r="T521" s="15"/>
      <c r="U521" s="20" t="s">
        <v>2565</v>
      </c>
    </row>
    <row r="522" spans="1:21" ht="28.2" thickBot="1" x14ac:dyDescent="0.35">
      <c r="A522" s="1">
        <v>3047</v>
      </c>
      <c r="B522" s="22">
        <v>521</v>
      </c>
      <c r="C522" s="23">
        <v>443</v>
      </c>
      <c r="D522" s="24">
        <v>150</v>
      </c>
      <c r="E522" s="24">
        <v>180</v>
      </c>
      <c r="F522" s="24">
        <v>0</v>
      </c>
      <c r="G522" s="25"/>
      <c r="H522" s="25"/>
      <c r="I522" s="26" t="s">
        <v>2566</v>
      </c>
      <c r="J522" s="26" t="s">
        <v>2567</v>
      </c>
      <c r="K522" s="26" t="s">
        <v>1932</v>
      </c>
      <c r="L522" s="26" t="s">
        <v>5</v>
      </c>
      <c r="M522" s="27" t="s">
        <v>2568</v>
      </c>
      <c r="N522" s="28" t="str">
        <f t="shared" si="16"/>
        <v>Grand Hotel</v>
      </c>
      <c r="O522" s="26" t="s">
        <v>679</v>
      </c>
      <c r="P522" s="23" t="str">
        <f t="shared" si="17"/>
        <v>Grand Hotel Hôtellerie</v>
      </c>
      <c r="Q522" s="29" t="s">
        <v>679</v>
      </c>
      <c r="R522" s="23">
        <v>6400</v>
      </c>
      <c r="S522" s="23">
        <v>50</v>
      </c>
      <c r="T522" s="25"/>
      <c r="U522" s="30" t="s">
        <v>2569</v>
      </c>
    </row>
    <row r="523" spans="1:21" x14ac:dyDescent="0.3">
      <c r="D523" s="43">
        <f>SUM(D2:D522)</f>
        <v>733423.14984840271</v>
      </c>
      <c r="E523" s="43">
        <f>SUM(E2:E522)</f>
        <v>713992.0783665562</v>
      </c>
    </row>
  </sheetData>
  <pageMargins left="0.4" right="0.28999999999999998" top="0.27" bottom="0.31"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3"/>
  <sheetViews>
    <sheetView topLeftCell="D1" workbookViewId="0">
      <selection activeCell="N16" sqref="N16"/>
    </sheetView>
  </sheetViews>
  <sheetFormatPr baseColWidth="10" defaultColWidth="22.44140625" defaultRowHeight="13.8" x14ac:dyDescent="0.3"/>
  <cols>
    <col min="1" max="1" width="6.77734375" customWidth="1"/>
    <col min="2" max="2" width="54.33203125" customWidth="1"/>
    <col min="3" max="3" width="17.77734375" customWidth="1"/>
    <col min="4" max="4" width="24.77734375" customWidth="1"/>
    <col min="5" max="5" width="18" customWidth="1"/>
    <col min="6" max="7" width="9.33203125" customWidth="1"/>
    <col min="8" max="8" width="4.88671875" customWidth="1"/>
    <col min="9" max="9" width="8.21875" customWidth="1"/>
    <col min="10" max="10" width="9.109375" customWidth="1"/>
    <col min="11" max="13" width="8.21875" customWidth="1"/>
  </cols>
  <sheetData>
    <row r="1" spans="1:20" s="3" customFormat="1" ht="69" x14ac:dyDescent="0.3">
      <c r="A1" s="2" t="s">
        <v>3309</v>
      </c>
      <c r="B1" s="2" t="s">
        <v>2</v>
      </c>
      <c r="C1" s="2" t="s">
        <v>3</v>
      </c>
      <c r="D1" s="2" t="s">
        <v>6</v>
      </c>
      <c r="E1" s="2" t="s">
        <v>7</v>
      </c>
      <c r="F1" s="2" t="s">
        <v>3308</v>
      </c>
      <c r="G1" s="2" t="s">
        <v>3307</v>
      </c>
      <c r="I1" s="39" t="s">
        <v>3306</v>
      </c>
      <c r="J1" s="38" t="s">
        <v>3305</v>
      </c>
      <c r="K1" s="38" t="s">
        <v>3304</v>
      </c>
      <c r="L1" s="38" t="s">
        <v>3311</v>
      </c>
      <c r="M1" s="38" t="s">
        <v>3303</v>
      </c>
      <c r="O1" s="3" t="s">
        <v>3312</v>
      </c>
    </row>
    <row r="2" spans="1:20" x14ac:dyDescent="0.3">
      <c r="A2" s="31">
        <v>1</v>
      </c>
      <c r="B2" s="32" t="s">
        <v>15</v>
      </c>
      <c r="C2" s="32" t="s">
        <v>16</v>
      </c>
      <c r="D2" s="32" t="s">
        <v>19</v>
      </c>
      <c r="E2" s="32" t="s">
        <v>20</v>
      </c>
      <c r="F2" s="31">
        <v>22700.443817769512</v>
      </c>
      <c r="G2" s="31">
        <v>99999.802661151873</v>
      </c>
      <c r="I2" s="35">
        <v>2020</v>
      </c>
      <c r="J2" s="37">
        <v>731</v>
      </c>
      <c r="K2" s="36">
        <v>2427</v>
      </c>
      <c r="L2" s="42">
        <f>J2/K2</f>
        <v>0.3011948908117017</v>
      </c>
      <c r="M2" s="35">
        <v>382</v>
      </c>
      <c r="N2" t="s">
        <v>3313</v>
      </c>
      <c r="O2" s="45">
        <f>SUM(G$2:G$503)/SUM(F$2:F$503)</f>
        <v>2.5748683709138307</v>
      </c>
      <c r="P2" s="45"/>
      <c r="Q2" s="45"/>
      <c r="T2">
        <f>IF(G2=0,1,0)</f>
        <v>0</v>
      </c>
    </row>
    <row r="3" spans="1:20" x14ac:dyDescent="0.3">
      <c r="A3" s="31">
        <v>6</v>
      </c>
      <c r="B3" s="32" t="s">
        <v>45</v>
      </c>
      <c r="C3" s="32" t="s">
        <v>46</v>
      </c>
      <c r="D3" s="32" t="s">
        <v>48</v>
      </c>
      <c r="E3" s="32" t="s">
        <v>49</v>
      </c>
      <c r="F3" s="31">
        <v>19000</v>
      </c>
      <c r="G3" s="31">
        <v>26000</v>
      </c>
      <c r="I3" s="33">
        <v>2010</v>
      </c>
      <c r="J3" s="34">
        <v>211</v>
      </c>
      <c r="K3" s="33">
        <v>1936</v>
      </c>
      <c r="L3" s="42">
        <f>J3/K3</f>
        <v>0.10898760330578512</v>
      </c>
      <c r="M3" s="33">
        <v>290</v>
      </c>
      <c r="N3" t="s">
        <v>3314</v>
      </c>
      <c r="O3" s="45">
        <f>SUM(G$2:G$11)/SUM(F$2:F$11)</f>
        <v>2.9955134651950641</v>
      </c>
      <c r="P3" s="45"/>
      <c r="Q3" s="45"/>
      <c r="T3">
        <f t="shared" ref="T3:T66" si="0">IF(G3=0,1,0)</f>
        <v>0</v>
      </c>
    </row>
    <row r="4" spans="1:20" x14ac:dyDescent="0.3">
      <c r="A4" s="31">
        <v>3</v>
      </c>
      <c r="B4" s="32" t="s">
        <v>25</v>
      </c>
      <c r="C4" s="32" t="s">
        <v>26</v>
      </c>
      <c r="D4" s="32" t="s">
        <v>29</v>
      </c>
      <c r="E4" s="32" t="s">
        <v>30</v>
      </c>
      <c r="F4" s="31">
        <v>16999.847563273201</v>
      </c>
      <c r="G4" s="31">
        <v>51000.404729713948</v>
      </c>
      <c r="J4" s="44">
        <f>J2/J3</f>
        <v>3.4644549763033177</v>
      </c>
      <c r="K4" s="44">
        <f>K2/K3</f>
        <v>1.2536157024793388</v>
      </c>
      <c r="M4" s="44">
        <f>M2/M3</f>
        <v>1.3172413793103448</v>
      </c>
      <c r="N4" t="s">
        <v>3315</v>
      </c>
      <c r="O4" s="45">
        <f>SUM(G$2:G$101)/SUM(F$2:F$101)</f>
        <v>2.6490429185976114</v>
      </c>
      <c r="P4" s="45"/>
      <c r="Q4" s="45"/>
      <c r="T4">
        <f t="shared" si="0"/>
        <v>0</v>
      </c>
    </row>
    <row r="5" spans="1:20" x14ac:dyDescent="0.3">
      <c r="A5" s="31">
        <v>7</v>
      </c>
      <c r="B5" s="32" t="s">
        <v>51</v>
      </c>
      <c r="C5" s="32" t="s">
        <v>52</v>
      </c>
      <c r="D5" s="32" t="s">
        <v>3302</v>
      </c>
      <c r="E5" s="32" t="s">
        <v>55</v>
      </c>
      <c r="F5" s="31">
        <v>6800</v>
      </c>
      <c r="G5" s="31">
        <v>23500</v>
      </c>
      <c r="N5" t="s">
        <v>3316</v>
      </c>
      <c r="O5" s="45">
        <f>SUM(G$102:G$201)/SUM(F$102:F$201)</f>
        <v>2.3617163289904473</v>
      </c>
      <c r="P5" s="45"/>
      <c r="Q5" s="45"/>
      <c r="T5">
        <f t="shared" si="0"/>
        <v>0</v>
      </c>
    </row>
    <row r="6" spans="1:20" x14ac:dyDescent="0.3">
      <c r="A6" s="31">
        <v>18</v>
      </c>
      <c r="B6" s="32" t="s">
        <v>113</v>
      </c>
      <c r="C6" s="32" t="s">
        <v>114</v>
      </c>
      <c r="D6" s="32" t="s">
        <v>116</v>
      </c>
      <c r="E6" s="32" t="s">
        <v>55</v>
      </c>
      <c r="F6" s="31">
        <v>6500</v>
      </c>
      <c r="G6" s="31">
        <v>4800</v>
      </c>
      <c r="N6" t="s">
        <v>3316</v>
      </c>
      <c r="O6" s="45">
        <f>SUM(G$202:G$301)/SUM(F$202:F$301)</f>
        <v>2.1175639116409735</v>
      </c>
      <c r="P6" s="45"/>
      <c r="Q6" s="45"/>
      <c r="T6">
        <f t="shared" si="0"/>
        <v>0</v>
      </c>
    </row>
    <row r="7" spans="1:20" x14ac:dyDescent="0.3">
      <c r="A7" s="31">
        <v>4</v>
      </c>
      <c r="B7" s="32" t="s">
        <v>34</v>
      </c>
      <c r="C7" s="32" t="s">
        <v>35</v>
      </c>
      <c r="D7" s="32" t="s">
        <v>37</v>
      </c>
      <c r="E7" s="32" t="s">
        <v>20</v>
      </c>
      <c r="F7" s="31">
        <v>4500</v>
      </c>
      <c r="G7" s="31">
        <v>48000</v>
      </c>
      <c r="N7" t="s">
        <v>3317</v>
      </c>
      <c r="O7" s="45">
        <f>SUM(G$302:G$501)/SUM(F$302:F$501)</f>
        <v>2.3030895836914098</v>
      </c>
      <c r="P7" s="45"/>
      <c r="Q7" s="45"/>
      <c r="T7">
        <f t="shared" si="0"/>
        <v>0</v>
      </c>
    </row>
    <row r="8" spans="1:20" x14ac:dyDescent="0.3">
      <c r="B8" s="32" t="s">
        <v>3301</v>
      </c>
      <c r="C8" s="32" t="s">
        <v>3300</v>
      </c>
      <c r="D8" s="32" t="s">
        <v>3299</v>
      </c>
      <c r="E8" s="32" t="s">
        <v>193</v>
      </c>
      <c r="F8" s="31">
        <v>3800</v>
      </c>
      <c r="G8" s="31">
        <v>0</v>
      </c>
      <c r="T8">
        <f t="shared" si="0"/>
        <v>1</v>
      </c>
    </row>
    <row r="9" spans="1:20" x14ac:dyDescent="0.3">
      <c r="A9" s="31">
        <v>26</v>
      </c>
      <c r="B9" s="32" t="s">
        <v>159</v>
      </c>
      <c r="C9" s="32" t="s">
        <v>160</v>
      </c>
      <c r="D9" s="32" t="s">
        <v>3298</v>
      </c>
      <c r="E9" s="32" t="s">
        <v>162</v>
      </c>
      <c r="F9" s="31">
        <v>3200.3139823740212</v>
      </c>
      <c r="G9" s="31">
        <v>3900.2064185273598</v>
      </c>
      <c r="N9" t="s">
        <v>3318</v>
      </c>
      <c r="T9">
        <f t="shared" si="0"/>
        <v>0</v>
      </c>
    </row>
    <row r="10" spans="1:20" x14ac:dyDescent="0.3">
      <c r="A10" s="31">
        <v>17</v>
      </c>
      <c r="B10" s="32" t="s">
        <v>106</v>
      </c>
      <c r="C10" s="32" t="s">
        <v>107</v>
      </c>
      <c r="D10" s="32" t="s">
        <v>109</v>
      </c>
      <c r="E10" s="32" t="s">
        <v>110</v>
      </c>
      <c r="F10" s="31">
        <v>2899.5478304035</v>
      </c>
      <c r="G10" s="31">
        <v>5699.846180157866</v>
      </c>
      <c r="N10" t="s">
        <v>3313</v>
      </c>
      <c r="O10" s="46">
        <f>SUM(T$2:T$503)/502</f>
        <v>0.31872509960159362</v>
      </c>
      <c r="T10">
        <f t="shared" si="0"/>
        <v>0</v>
      </c>
    </row>
    <row r="11" spans="1:20" x14ac:dyDescent="0.3">
      <c r="A11" s="31">
        <v>22</v>
      </c>
      <c r="B11" s="32" t="s">
        <v>137</v>
      </c>
      <c r="C11" s="32" t="s">
        <v>138</v>
      </c>
      <c r="D11" s="32" t="s">
        <v>140</v>
      </c>
      <c r="E11" s="32" t="s">
        <v>141</v>
      </c>
      <c r="F11" s="31">
        <v>2800</v>
      </c>
      <c r="G11" s="31">
        <v>4300</v>
      </c>
      <c r="N11" t="s">
        <v>3314</v>
      </c>
      <c r="O11" s="46">
        <f>SUM(T$2:T$11)/10</f>
        <v>0.1</v>
      </c>
      <c r="T11">
        <f t="shared" si="0"/>
        <v>0</v>
      </c>
    </row>
    <row r="12" spans="1:20" x14ac:dyDescent="0.3">
      <c r="A12" s="31">
        <v>98</v>
      </c>
      <c r="B12" s="32" t="s">
        <v>561</v>
      </c>
      <c r="C12" s="32" t="s">
        <v>562</v>
      </c>
      <c r="D12" s="32" t="s">
        <v>563</v>
      </c>
      <c r="E12" s="32" t="s">
        <v>49</v>
      </c>
      <c r="F12" s="31">
        <v>2700</v>
      </c>
      <c r="G12" s="31">
        <v>950</v>
      </c>
      <c r="N12" t="s">
        <v>3315</v>
      </c>
      <c r="O12" s="46">
        <f>SUM(T$2:T$101)/100</f>
        <v>7.0000000000000007E-2</v>
      </c>
      <c r="T12">
        <f t="shared" si="0"/>
        <v>0</v>
      </c>
    </row>
    <row r="13" spans="1:20" x14ac:dyDescent="0.3">
      <c r="A13" s="31">
        <v>34</v>
      </c>
      <c r="B13" s="32" t="s">
        <v>201</v>
      </c>
      <c r="C13" s="32" t="s">
        <v>202</v>
      </c>
      <c r="D13" s="32" t="s">
        <v>204</v>
      </c>
      <c r="E13" s="32" t="s">
        <v>49</v>
      </c>
      <c r="F13" s="31">
        <v>2700</v>
      </c>
      <c r="G13" s="31">
        <v>3000</v>
      </c>
      <c r="N13" t="s">
        <v>3316</v>
      </c>
      <c r="O13" s="46">
        <f>SUM(T$102:T$201)/100</f>
        <v>0.12</v>
      </c>
      <c r="T13">
        <f t="shared" si="0"/>
        <v>0</v>
      </c>
    </row>
    <row r="14" spans="1:20" x14ac:dyDescent="0.3">
      <c r="A14" s="31">
        <v>340</v>
      </c>
      <c r="B14" s="32" t="s">
        <v>1743</v>
      </c>
      <c r="C14" s="32" t="s">
        <v>1744</v>
      </c>
      <c r="D14" s="32" t="s">
        <v>29</v>
      </c>
      <c r="E14" s="32" t="s">
        <v>31</v>
      </c>
      <c r="F14" s="31">
        <v>2551</v>
      </c>
      <c r="G14" s="31">
        <v>260.11132559961999</v>
      </c>
      <c r="N14" t="s">
        <v>3316</v>
      </c>
      <c r="O14" s="46">
        <f>SUM(T$202:T$301)/100</f>
        <v>0.31</v>
      </c>
      <c r="T14">
        <f t="shared" si="0"/>
        <v>0</v>
      </c>
    </row>
    <row r="15" spans="1:20" x14ac:dyDescent="0.3">
      <c r="A15" s="31">
        <v>11</v>
      </c>
      <c r="B15" s="32" t="s">
        <v>75</v>
      </c>
      <c r="C15" s="32" t="s">
        <v>76</v>
      </c>
      <c r="D15" s="32" t="s">
        <v>78</v>
      </c>
      <c r="E15" s="32" t="s">
        <v>79</v>
      </c>
      <c r="F15" s="31">
        <v>2500</v>
      </c>
      <c r="G15" s="31">
        <v>9900</v>
      </c>
      <c r="N15" t="s">
        <v>3317</v>
      </c>
      <c r="O15" s="46">
        <f>SUM(T$302:T$501)/200</f>
        <v>0.54500000000000004</v>
      </c>
      <c r="T15">
        <f t="shared" si="0"/>
        <v>0</v>
      </c>
    </row>
    <row r="16" spans="1:20" x14ac:dyDescent="0.3">
      <c r="A16" s="31">
        <v>36</v>
      </c>
      <c r="B16" s="32" t="s">
        <v>211</v>
      </c>
      <c r="C16" s="32" t="s">
        <v>212</v>
      </c>
      <c r="D16" s="32" t="s">
        <v>214</v>
      </c>
      <c r="E16" s="32" t="s">
        <v>215</v>
      </c>
      <c r="F16" s="31">
        <v>2379.8807390550242</v>
      </c>
      <c r="G16" s="31">
        <v>2800.00569572624</v>
      </c>
      <c r="T16">
        <f t="shared" si="0"/>
        <v>0</v>
      </c>
    </row>
    <row r="17" spans="1:20" x14ac:dyDescent="0.3">
      <c r="A17" s="31">
        <v>12</v>
      </c>
      <c r="B17" s="32" t="s">
        <v>80</v>
      </c>
      <c r="C17" s="32" t="s">
        <v>81</v>
      </c>
      <c r="D17" s="32" t="s">
        <v>83</v>
      </c>
      <c r="E17" s="32" t="s">
        <v>67</v>
      </c>
      <c r="F17" s="31">
        <v>2340.1742781129801</v>
      </c>
      <c r="G17" s="31">
        <v>8999.7502922299991</v>
      </c>
      <c r="T17">
        <f t="shared" si="0"/>
        <v>0</v>
      </c>
    </row>
    <row r="18" spans="1:20" x14ac:dyDescent="0.3">
      <c r="A18" s="31">
        <v>16</v>
      </c>
      <c r="B18" s="32" t="s">
        <v>101</v>
      </c>
      <c r="C18" s="32" t="s">
        <v>102</v>
      </c>
      <c r="D18" s="32" t="s">
        <v>103</v>
      </c>
      <c r="E18" s="32" t="s">
        <v>31</v>
      </c>
      <c r="F18" s="31">
        <v>2200</v>
      </c>
      <c r="G18" s="31">
        <v>5800</v>
      </c>
      <c r="T18">
        <f t="shared" si="0"/>
        <v>0</v>
      </c>
    </row>
    <row r="19" spans="1:20" x14ac:dyDescent="0.3">
      <c r="A19" s="31">
        <v>32</v>
      </c>
      <c r="B19" s="32" t="s">
        <v>188</v>
      </c>
      <c r="C19" s="32" t="s">
        <v>189</v>
      </c>
      <c r="D19" s="32" t="s">
        <v>192</v>
      </c>
      <c r="E19" s="32" t="s">
        <v>193</v>
      </c>
      <c r="F19" s="31">
        <v>2100.1344780553618</v>
      </c>
      <c r="G19" s="31">
        <v>3200.1803305281201</v>
      </c>
      <c r="T19">
        <f t="shared" si="0"/>
        <v>0</v>
      </c>
    </row>
    <row r="20" spans="1:20" x14ac:dyDescent="0.3">
      <c r="A20" s="31">
        <v>248</v>
      </c>
      <c r="B20" s="32" t="s">
        <v>1310</v>
      </c>
      <c r="C20" s="32" t="s">
        <v>380</v>
      </c>
      <c r="D20" s="32" t="s">
        <v>1312</v>
      </c>
      <c r="E20" s="32" t="s">
        <v>227</v>
      </c>
      <c r="F20" s="31">
        <v>2000.077035873235</v>
      </c>
      <c r="G20" s="31">
        <v>350.24875096093598</v>
      </c>
      <c r="T20">
        <f t="shared" si="0"/>
        <v>0</v>
      </c>
    </row>
    <row r="21" spans="1:20" x14ac:dyDescent="0.3">
      <c r="A21" s="31">
        <v>21</v>
      </c>
      <c r="B21" s="32" t="s">
        <v>130</v>
      </c>
      <c r="C21" s="32" t="s">
        <v>131</v>
      </c>
      <c r="D21" s="32" t="s">
        <v>134</v>
      </c>
      <c r="E21" s="32" t="s">
        <v>49</v>
      </c>
      <c r="F21" s="31">
        <v>2000</v>
      </c>
      <c r="G21" s="31">
        <v>4300</v>
      </c>
      <c r="T21">
        <f t="shared" si="0"/>
        <v>0</v>
      </c>
    </row>
    <row r="22" spans="1:20" x14ac:dyDescent="0.3">
      <c r="A22" s="31">
        <v>8</v>
      </c>
      <c r="B22" s="32" t="s">
        <v>57</v>
      </c>
      <c r="C22" s="32" t="s">
        <v>58</v>
      </c>
      <c r="D22" s="32" t="s">
        <v>60</v>
      </c>
      <c r="E22" s="32" t="s">
        <v>61</v>
      </c>
      <c r="F22" s="31">
        <v>2000</v>
      </c>
      <c r="G22" s="31">
        <v>13500</v>
      </c>
      <c r="T22">
        <f t="shared" si="0"/>
        <v>0</v>
      </c>
    </row>
    <row r="23" spans="1:20" x14ac:dyDescent="0.3">
      <c r="A23" s="31">
        <v>20</v>
      </c>
      <c r="B23" s="32" t="s">
        <v>123</v>
      </c>
      <c r="C23" s="32" t="s">
        <v>124</v>
      </c>
      <c r="D23" s="32" t="s">
        <v>126</v>
      </c>
      <c r="E23" s="32" t="s">
        <v>127</v>
      </c>
      <c r="F23" s="31">
        <v>1979.8956406904999</v>
      </c>
      <c r="G23" s="31">
        <v>4499.6014979137999</v>
      </c>
      <c r="T23">
        <f t="shared" si="0"/>
        <v>0</v>
      </c>
    </row>
    <row r="24" spans="1:20" x14ac:dyDescent="0.3">
      <c r="A24" s="31">
        <v>43</v>
      </c>
      <c r="B24" s="32" t="s">
        <v>249</v>
      </c>
      <c r="C24" s="32" t="s">
        <v>250</v>
      </c>
      <c r="D24" s="32" t="s">
        <v>252</v>
      </c>
      <c r="E24" s="32" t="s">
        <v>31</v>
      </c>
      <c r="F24" s="31">
        <v>1800</v>
      </c>
      <c r="G24" s="31">
        <v>2300</v>
      </c>
      <c r="T24">
        <f t="shared" si="0"/>
        <v>0</v>
      </c>
    </row>
    <row r="25" spans="1:20" x14ac:dyDescent="0.3">
      <c r="B25" s="32" t="s">
        <v>3297</v>
      </c>
      <c r="C25" s="32" t="s">
        <v>3296</v>
      </c>
      <c r="D25" s="32" t="s">
        <v>3295</v>
      </c>
      <c r="E25" s="32" t="s">
        <v>227</v>
      </c>
      <c r="F25" s="31">
        <v>1799.9501376865001</v>
      </c>
      <c r="G25" s="31">
        <v>0</v>
      </c>
      <c r="T25">
        <f t="shared" si="0"/>
        <v>1</v>
      </c>
    </row>
    <row r="26" spans="1:20" x14ac:dyDescent="0.3">
      <c r="A26" s="31">
        <v>47</v>
      </c>
      <c r="B26" s="32" t="s">
        <v>273</v>
      </c>
      <c r="C26" s="32" t="s">
        <v>274</v>
      </c>
      <c r="D26" s="32" t="s">
        <v>19</v>
      </c>
      <c r="E26" s="32" t="s">
        <v>20</v>
      </c>
      <c r="F26" s="31">
        <v>1500.2461410559999</v>
      </c>
      <c r="G26" s="31">
        <v>2050.2059696125002</v>
      </c>
      <c r="T26">
        <f t="shared" si="0"/>
        <v>0</v>
      </c>
    </row>
    <row r="27" spans="1:20" x14ac:dyDescent="0.3">
      <c r="A27" s="31">
        <v>142</v>
      </c>
      <c r="B27" s="32" t="s">
        <v>782</v>
      </c>
      <c r="C27" s="32" t="s">
        <v>783</v>
      </c>
      <c r="D27" s="32" t="s">
        <v>786</v>
      </c>
      <c r="E27" s="32" t="s">
        <v>679</v>
      </c>
      <c r="F27" s="31">
        <v>1500</v>
      </c>
      <c r="G27" s="31">
        <v>610.02885600000002</v>
      </c>
      <c r="T27">
        <f t="shared" si="0"/>
        <v>0</v>
      </c>
    </row>
    <row r="28" spans="1:20" x14ac:dyDescent="0.3">
      <c r="A28" s="31">
        <v>49</v>
      </c>
      <c r="B28" s="32" t="s">
        <v>284</v>
      </c>
      <c r="C28" s="32" t="s">
        <v>285</v>
      </c>
      <c r="D28" s="32" t="s">
        <v>287</v>
      </c>
      <c r="E28" s="32" t="s">
        <v>288</v>
      </c>
      <c r="F28" s="31">
        <v>1500</v>
      </c>
      <c r="G28" s="31">
        <v>2000</v>
      </c>
      <c r="T28">
        <f t="shared" si="0"/>
        <v>0</v>
      </c>
    </row>
    <row r="29" spans="1:20" x14ac:dyDescent="0.3">
      <c r="A29" s="31">
        <v>92</v>
      </c>
      <c r="B29" s="32" t="s">
        <v>531</v>
      </c>
      <c r="C29" s="32" t="s">
        <v>532</v>
      </c>
      <c r="D29" s="32" t="s">
        <v>534</v>
      </c>
      <c r="E29" s="32" t="s">
        <v>535</v>
      </c>
      <c r="F29" s="31">
        <v>1269.77383847638</v>
      </c>
      <c r="G29" s="31">
        <v>1000.4117086016</v>
      </c>
      <c r="T29">
        <f t="shared" si="0"/>
        <v>0</v>
      </c>
    </row>
    <row r="30" spans="1:20" x14ac:dyDescent="0.3">
      <c r="A30" s="31">
        <v>67</v>
      </c>
      <c r="B30" s="32" t="s">
        <v>385</v>
      </c>
      <c r="C30" s="32" t="s">
        <v>386</v>
      </c>
      <c r="D30" s="32" t="s">
        <v>388</v>
      </c>
      <c r="E30" s="32" t="s">
        <v>389</v>
      </c>
      <c r="F30" s="31">
        <v>1200</v>
      </c>
      <c r="G30" s="31">
        <v>1400</v>
      </c>
      <c r="T30">
        <f t="shared" si="0"/>
        <v>0</v>
      </c>
    </row>
    <row r="31" spans="1:20" x14ac:dyDescent="0.3">
      <c r="A31" s="31">
        <v>25</v>
      </c>
      <c r="B31" s="32" t="s">
        <v>153</v>
      </c>
      <c r="C31" s="32" t="s">
        <v>154</v>
      </c>
      <c r="D31" s="32" t="s">
        <v>156</v>
      </c>
      <c r="E31" s="32" t="s">
        <v>157</v>
      </c>
      <c r="F31" s="31">
        <v>1200</v>
      </c>
      <c r="G31" s="31">
        <v>4000</v>
      </c>
      <c r="T31">
        <f t="shared" si="0"/>
        <v>0</v>
      </c>
    </row>
    <row r="32" spans="1:20" x14ac:dyDescent="0.3">
      <c r="A32" s="31">
        <v>68</v>
      </c>
      <c r="B32" s="32" t="s">
        <v>391</v>
      </c>
      <c r="C32" s="32" t="s">
        <v>392</v>
      </c>
      <c r="D32" s="32" t="s">
        <v>394</v>
      </c>
      <c r="E32" s="32" t="s">
        <v>55</v>
      </c>
      <c r="F32" s="31">
        <v>1200</v>
      </c>
      <c r="G32" s="31">
        <v>1400</v>
      </c>
      <c r="T32">
        <f t="shared" si="0"/>
        <v>0</v>
      </c>
    </row>
    <row r="33" spans="1:20" x14ac:dyDescent="0.3">
      <c r="A33" s="31">
        <v>29</v>
      </c>
      <c r="B33" s="32" t="s">
        <v>176</v>
      </c>
      <c r="C33" s="32" t="s">
        <v>177</v>
      </c>
      <c r="D33" s="32" t="s">
        <v>19</v>
      </c>
      <c r="E33" s="32" t="s">
        <v>20</v>
      </c>
      <c r="F33" s="31">
        <v>1100.222470359</v>
      </c>
      <c r="G33" s="31">
        <v>3699.7707453025</v>
      </c>
      <c r="T33">
        <f t="shared" si="0"/>
        <v>0</v>
      </c>
    </row>
    <row r="34" spans="1:20" x14ac:dyDescent="0.3">
      <c r="A34" s="31">
        <v>35</v>
      </c>
      <c r="B34" s="32" t="s">
        <v>206</v>
      </c>
      <c r="C34" s="32" t="s">
        <v>207</v>
      </c>
      <c r="D34" s="32" t="s">
        <v>209</v>
      </c>
      <c r="E34" s="32" t="s">
        <v>174</v>
      </c>
      <c r="F34" s="31">
        <v>1100</v>
      </c>
      <c r="G34" s="31">
        <v>3000</v>
      </c>
      <c r="T34">
        <f t="shared" si="0"/>
        <v>0</v>
      </c>
    </row>
    <row r="35" spans="1:20" x14ac:dyDescent="0.3">
      <c r="A35" s="31">
        <v>85</v>
      </c>
      <c r="B35" s="32" t="s">
        <v>487</v>
      </c>
      <c r="C35" s="32" t="s">
        <v>488</v>
      </c>
      <c r="D35" s="32" t="s">
        <v>490</v>
      </c>
      <c r="E35" s="32" t="s">
        <v>55</v>
      </c>
      <c r="F35" s="31">
        <v>1000</v>
      </c>
      <c r="G35" s="31">
        <v>1100</v>
      </c>
      <c r="T35">
        <f t="shared" si="0"/>
        <v>0</v>
      </c>
    </row>
    <row r="36" spans="1:20" x14ac:dyDescent="0.3">
      <c r="B36" s="32" t="s">
        <v>3294</v>
      </c>
      <c r="C36" s="32" t="s">
        <v>3293</v>
      </c>
      <c r="D36" s="32" t="s">
        <v>3292</v>
      </c>
      <c r="E36" s="32" t="s">
        <v>1141</v>
      </c>
      <c r="F36" s="31">
        <v>1000</v>
      </c>
      <c r="G36" s="31">
        <v>300</v>
      </c>
      <c r="T36">
        <f t="shared" si="0"/>
        <v>0</v>
      </c>
    </row>
    <row r="37" spans="1:20" x14ac:dyDescent="0.3">
      <c r="A37" s="31">
        <v>5</v>
      </c>
      <c r="B37" s="32" t="s">
        <v>38</v>
      </c>
      <c r="C37" s="32" t="s">
        <v>39</v>
      </c>
      <c r="D37" s="32" t="s">
        <v>41</v>
      </c>
      <c r="E37" s="32" t="s">
        <v>42</v>
      </c>
      <c r="F37" s="31">
        <v>943</v>
      </c>
      <c r="G37" s="31">
        <v>32000.01175156474</v>
      </c>
      <c r="T37">
        <f t="shared" si="0"/>
        <v>0</v>
      </c>
    </row>
    <row r="38" spans="1:20" x14ac:dyDescent="0.3">
      <c r="A38" s="31">
        <v>99</v>
      </c>
      <c r="B38" s="32" t="s">
        <v>566</v>
      </c>
      <c r="C38" s="32" t="s">
        <v>567</v>
      </c>
      <c r="D38" s="32" t="s">
        <v>569</v>
      </c>
      <c r="E38" s="32" t="s">
        <v>570</v>
      </c>
      <c r="F38" s="31">
        <v>900</v>
      </c>
      <c r="G38" s="31">
        <v>950</v>
      </c>
      <c r="T38">
        <f t="shared" si="0"/>
        <v>0</v>
      </c>
    </row>
    <row r="39" spans="1:20" x14ac:dyDescent="0.3">
      <c r="A39" s="31">
        <v>63</v>
      </c>
      <c r="B39" s="32" t="s">
        <v>363</v>
      </c>
      <c r="C39" s="32" t="s">
        <v>364</v>
      </c>
      <c r="D39" s="32" t="s">
        <v>365</v>
      </c>
      <c r="E39" s="32" t="s">
        <v>366</v>
      </c>
      <c r="F39" s="31">
        <v>800</v>
      </c>
      <c r="G39" s="31">
        <v>1500</v>
      </c>
      <c r="T39">
        <f t="shared" si="0"/>
        <v>0</v>
      </c>
    </row>
    <row r="40" spans="1:20" x14ac:dyDescent="0.3">
      <c r="A40" s="31">
        <v>131</v>
      </c>
      <c r="B40" s="32" t="s">
        <v>734</v>
      </c>
      <c r="C40" s="32" t="s">
        <v>114</v>
      </c>
      <c r="D40" s="32" t="s">
        <v>735</v>
      </c>
      <c r="E40" s="32" t="s">
        <v>157</v>
      </c>
      <c r="F40" s="31">
        <v>800</v>
      </c>
      <c r="G40" s="31">
        <v>700</v>
      </c>
      <c r="T40">
        <f t="shared" si="0"/>
        <v>0</v>
      </c>
    </row>
    <row r="41" spans="1:20" x14ac:dyDescent="0.3">
      <c r="B41" s="32" t="s">
        <v>3291</v>
      </c>
      <c r="C41" s="32" t="s">
        <v>3290</v>
      </c>
      <c r="D41" s="32" t="s">
        <v>3289</v>
      </c>
      <c r="E41" s="32" t="s">
        <v>3288</v>
      </c>
      <c r="F41" s="31">
        <v>800</v>
      </c>
      <c r="G41" s="31">
        <v>1</v>
      </c>
      <c r="T41">
        <f t="shared" si="0"/>
        <v>0</v>
      </c>
    </row>
    <row r="42" spans="1:20" x14ac:dyDescent="0.3">
      <c r="A42" s="31">
        <v>31</v>
      </c>
      <c r="B42" s="32" t="s">
        <v>183</v>
      </c>
      <c r="C42" s="32" t="s">
        <v>184</v>
      </c>
      <c r="D42" s="32" t="s">
        <v>186</v>
      </c>
      <c r="E42" s="32" t="s">
        <v>187</v>
      </c>
      <c r="F42" s="31">
        <v>756</v>
      </c>
      <c r="G42" s="31">
        <v>3200.4913676419569</v>
      </c>
      <c r="T42">
        <f t="shared" si="0"/>
        <v>0</v>
      </c>
    </row>
    <row r="43" spans="1:20" x14ac:dyDescent="0.3">
      <c r="A43" s="31">
        <v>74</v>
      </c>
      <c r="B43" s="32" t="s">
        <v>426</v>
      </c>
      <c r="C43" s="32" t="s">
        <v>427</v>
      </c>
      <c r="D43" s="32" t="s">
        <v>429</v>
      </c>
      <c r="E43" s="32" t="s">
        <v>430</v>
      </c>
      <c r="F43" s="31">
        <v>750</v>
      </c>
      <c r="G43" s="31">
        <v>1200</v>
      </c>
      <c r="T43">
        <f t="shared" si="0"/>
        <v>0</v>
      </c>
    </row>
    <row r="44" spans="1:20" x14ac:dyDescent="0.3">
      <c r="A44" s="31">
        <v>41</v>
      </c>
      <c r="B44" s="32" t="s">
        <v>240</v>
      </c>
      <c r="C44" s="32" t="s">
        <v>241</v>
      </c>
      <c r="D44" s="32" t="s">
        <v>243</v>
      </c>
      <c r="E44" s="32" t="s">
        <v>244</v>
      </c>
      <c r="F44" s="31">
        <v>750</v>
      </c>
      <c r="G44" s="31">
        <v>2400</v>
      </c>
      <c r="T44">
        <f t="shared" si="0"/>
        <v>0</v>
      </c>
    </row>
    <row r="45" spans="1:20" x14ac:dyDescent="0.3">
      <c r="A45" s="31">
        <v>90</v>
      </c>
      <c r="B45" s="32" t="s">
        <v>518</v>
      </c>
      <c r="C45" s="32" t="s">
        <v>519</v>
      </c>
      <c r="D45" s="32" t="s">
        <v>521</v>
      </c>
      <c r="E45" s="32" t="s">
        <v>522</v>
      </c>
      <c r="F45" s="31">
        <v>700</v>
      </c>
      <c r="G45" s="31">
        <v>1050</v>
      </c>
      <c r="T45">
        <f t="shared" si="0"/>
        <v>0</v>
      </c>
    </row>
    <row r="46" spans="1:20" x14ac:dyDescent="0.3">
      <c r="A46" s="31">
        <v>61</v>
      </c>
      <c r="B46" s="32" t="s">
        <v>354</v>
      </c>
      <c r="C46" s="32" t="s">
        <v>355</v>
      </c>
      <c r="D46" s="32" t="s">
        <v>356</v>
      </c>
      <c r="E46" s="32" t="s">
        <v>49</v>
      </c>
      <c r="F46" s="31">
        <v>700</v>
      </c>
      <c r="G46" s="31">
        <v>1600</v>
      </c>
      <c r="T46">
        <f t="shared" si="0"/>
        <v>0</v>
      </c>
    </row>
    <row r="47" spans="1:20" x14ac:dyDescent="0.3">
      <c r="A47" s="31">
        <v>88</v>
      </c>
      <c r="B47" s="32" t="s">
        <v>506</v>
      </c>
      <c r="C47" s="32" t="s">
        <v>507</v>
      </c>
      <c r="D47" s="32" t="s">
        <v>509</v>
      </c>
      <c r="E47" s="32" t="s">
        <v>510</v>
      </c>
      <c r="F47" s="31">
        <v>700</v>
      </c>
      <c r="G47" s="31">
        <v>1100</v>
      </c>
      <c r="T47">
        <f t="shared" si="0"/>
        <v>0</v>
      </c>
    </row>
    <row r="48" spans="1:20" x14ac:dyDescent="0.3">
      <c r="A48" s="31">
        <v>176</v>
      </c>
      <c r="B48" s="32" t="s">
        <v>957</v>
      </c>
      <c r="C48" s="32" t="s">
        <v>958</v>
      </c>
      <c r="D48" s="32" t="s">
        <v>959</v>
      </c>
      <c r="E48" s="32" t="s">
        <v>469</v>
      </c>
      <c r="F48" s="31">
        <v>700</v>
      </c>
      <c r="G48" s="31">
        <v>500</v>
      </c>
      <c r="T48">
        <f t="shared" si="0"/>
        <v>0</v>
      </c>
    </row>
    <row r="49" spans="1:20" x14ac:dyDescent="0.3">
      <c r="A49" s="31">
        <v>295</v>
      </c>
      <c r="B49" s="32" t="s">
        <v>1539</v>
      </c>
      <c r="C49" s="32" t="s">
        <v>114</v>
      </c>
      <c r="D49" s="32" t="s">
        <v>116</v>
      </c>
      <c r="E49" s="32" t="s">
        <v>1141</v>
      </c>
      <c r="F49" s="31">
        <v>700</v>
      </c>
      <c r="G49" s="31">
        <v>300</v>
      </c>
      <c r="T49">
        <f t="shared" si="0"/>
        <v>0</v>
      </c>
    </row>
    <row r="50" spans="1:20" x14ac:dyDescent="0.3">
      <c r="A50" s="31">
        <v>60</v>
      </c>
      <c r="B50" s="32" t="s">
        <v>348</v>
      </c>
      <c r="C50" s="32" t="s">
        <v>349</v>
      </c>
      <c r="D50" s="32" t="s">
        <v>351</v>
      </c>
      <c r="E50" s="32" t="s">
        <v>352</v>
      </c>
      <c r="F50" s="31">
        <v>650</v>
      </c>
      <c r="G50" s="31">
        <v>1600</v>
      </c>
      <c r="T50">
        <f t="shared" si="0"/>
        <v>0</v>
      </c>
    </row>
    <row r="51" spans="1:20" x14ac:dyDescent="0.3">
      <c r="A51" s="31">
        <v>101</v>
      </c>
      <c r="B51" s="32" t="s">
        <v>579</v>
      </c>
      <c r="C51" s="32" t="s">
        <v>580</v>
      </c>
      <c r="D51" s="32" t="s">
        <v>581</v>
      </c>
      <c r="E51" s="32" t="s">
        <v>336</v>
      </c>
      <c r="F51" s="31">
        <v>650</v>
      </c>
      <c r="G51" s="31">
        <v>950</v>
      </c>
      <c r="T51">
        <f t="shared" si="0"/>
        <v>0</v>
      </c>
    </row>
    <row r="52" spans="1:20" x14ac:dyDescent="0.3">
      <c r="A52" s="31">
        <v>75</v>
      </c>
      <c r="B52" s="32" t="s">
        <v>431</v>
      </c>
      <c r="C52" s="32" t="s">
        <v>432</v>
      </c>
      <c r="D52" s="32" t="s">
        <v>433</v>
      </c>
      <c r="E52" s="32" t="s">
        <v>434</v>
      </c>
      <c r="F52" s="31">
        <v>650</v>
      </c>
      <c r="G52" s="31">
        <v>1200</v>
      </c>
      <c r="T52">
        <f t="shared" si="0"/>
        <v>0</v>
      </c>
    </row>
    <row r="53" spans="1:20" x14ac:dyDescent="0.3">
      <c r="A53" s="31">
        <v>9</v>
      </c>
      <c r="B53" s="32" t="s">
        <v>63</v>
      </c>
      <c r="C53" s="32" t="s">
        <v>64</v>
      </c>
      <c r="D53" s="32" t="s">
        <v>66</v>
      </c>
      <c r="E53" s="32" t="s">
        <v>67</v>
      </c>
      <c r="F53" s="31">
        <v>650</v>
      </c>
      <c r="G53" s="31">
        <v>12499.7294373205</v>
      </c>
      <c r="T53">
        <f t="shared" si="0"/>
        <v>0</v>
      </c>
    </row>
    <row r="54" spans="1:20" x14ac:dyDescent="0.3">
      <c r="A54" s="31">
        <v>473</v>
      </c>
      <c r="B54" s="32" t="s">
        <v>2345</v>
      </c>
      <c r="C54" s="32" t="s">
        <v>2346</v>
      </c>
      <c r="D54" s="32" t="s">
        <v>2348</v>
      </c>
      <c r="E54" s="32" t="s">
        <v>1623</v>
      </c>
      <c r="F54" s="31">
        <v>650</v>
      </c>
      <c r="G54" s="31">
        <v>170.38766340000001</v>
      </c>
      <c r="T54">
        <f t="shared" si="0"/>
        <v>0</v>
      </c>
    </row>
    <row r="55" spans="1:20" x14ac:dyDescent="0.3">
      <c r="A55" s="31">
        <v>166</v>
      </c>
      <c r="B55" s="32" t="s">
        <v>907</v>
      </c>
      <c r="C55" s="32" t="s">
        <v>908</v>
      </c>
      <c r="D55" s="32" t="s">
        <v>910</v>
      </c>
      <c r="E55" s="32" t="s">
        <v>162</v>
      </c>
      <c r="F55" s="31">
        <v>649.79499104800004</v>
      </c>
      <c r="G55" s="31">
        <v>524.896504877025</v>
      </c>
      <c r="T55">
        <f t="shared" si="0"/>
        <v>0</v>
      </c>
    </row>
    <row r="56" spans="1:20" x14ac:dyDescent="0.3">
      <c r="A56" s="31">
        <v>152</v>
      </c>
      <c r="B56" s="32" t="s">
        <v>836</v>
      </c>
      <c r="C56" s="32" t="s">
        <v>837</v>
      </c>
      <c r="D56" s="32" t="s">
        <v>839</v>
      </c>
      <c r="E56" s="32" t="s">
        <v>174</v>
      </c>
      <c r="F56" s="31">
        <v>620.45554017079996</v>
      </c>
      <c r="G56" s="31">
        <v>580.46464144959998</v>
      </c>
      <c r="T56">
        <f t="shared" si="0"/>
        <v>0</v>
      </c>
    </row>
    <row r="57" spans="1:20" x14ac:dyDescent="0.3">
      <c r="A57" s="31">
        <v>93</v>
      </c>
      <c r="B57" s="32" t="s">
        <v>537</v>
      </c>
      <c r="C57" s="32" t="s">
        <v>538</v>
      </c>
      <c r="D57" s="32" t="s">
        <v>539</v>
      </c>
      <c r="E57" s="32" t="s">
        <v>469</v>
      </c>
      <c r="F57" s="31">
        <v>600</v>
      </c>
      <c r="G57" s="31">
        <v>1000</v>
      </c>
      <c r="T57">
        <f t="shared" si="0"/>
        <v>0</v>
      </c>
    </row>
    <row r="58" spans="1:20" x14ac:dyDescent="0.3">
      <c r="A58" s="31">
        <v>124</v>
      </c>
      <c r="B58" s="32" t="s">
        <v>703</v>
      </c>
      <c r="C58" s="32" t="s">
        <v>704</v>
      </c>
      <c r="D58" s="32" t="s">
        <v>705</v>
      </c>
      <c r="E58" s="32" t="s">
        <v>174</v>
      </c>
      <c r="F58" s="31">
        <v>600</v>
      </c>
      <c r="G58" s="31">
        <v>750</v>
      </c>
      <c r="T58">
        <f t="shared" si="0"/>
        <v>0</v>
      </c>
    </row>
    <row r="59" spans="1:20" x14ac:dyDescent="0.3">
      <c r="A59" s="31">
        <v>162</v>
      </c>
      <c r="B59" s="32" t="s">
        <v>890</v>
      </c>
      <c r="C59" s="32" t="s">
        <v>891</v>
      </c>
      <c r="D59" s="32" t="s">
        <v>892</v>
      </c>
      <c r="E59" s="32" t="s">
        <v>20</v>
      </c>
      <c r="F59" s="31">
        <v>600</v>
      </c>
      <c r="G59" s="31">
        <v>525</v>
      </c>
      <c r="T59">
        <f t="shared" si="0"/>
        <v>0</v>
      </c>
    </row>
    <row r="60" spans="1:20" x14ac:dyDescent="0.3">
      <c r="A60" s="31">
        <v>89</v>
      </c>
      <c r="B60" s="32" t="s">
        <v>513</v>
      </c>
      <c r="C60" s="32" t="s">
        <v>514</v>
      </c>
      <c r="D60" s="32" t="s">
        <v>515</v>
      </c>
      <c r="E60" s="32" t="s">
        <v>352</v>
      </c>
      <c r="F60" s="31">
        <v>600</v>
      </c>
      <c r="G60" s="31">
        <v>1050</v>
      </c>
      <c r="T60">
        <f t="shared" si="0"/>
        <v>0</v>
      </c>
    </row>
    <row r="61" spans="1:20" x14ac:dyDescent="0.3">
      <c r="A61" s="31">
        <v>59</v>
      </c>
      <c r="B61" s="32" t="s">
        <v>342</v>
      </c>
      <c r="C61" s="32" t="s">
        <v>343</v>
      </c>
      <c r="D61" s="32" t="s">
        <v>345</v>
      </c>
      <c r="E61" s="32" t="s">
        <v>346</v>
      </c>
      <c r="F61" s="31">
        <v>600</v>
      </c>
      <c r="G61" s="31">
        <v>1600</v>
      </c>
      <c r="T61">
        <f t="shared" si="0"/>
        <v>0</v>
      </c>
    </row>
    <row r="62" spans="1:20" x14ac:dyDescent="0.3">
      <c r="A62" s="31">
        <v>81</v>
      </c>
      <c r="B62" s="32" t="s">
        <v>466</v>
      </c>
      <c r="C62" s="32" t="s">
        <v>467</v>
      </c>
      <c r="D62" s="32" t="s">
        <v>468</v>
      </c>
      <c r="E62" s="32" t="s">
        <v>469</v>
      </c>
      <c r="F62" s="31">
        <v>550.42970809200006</v>
      </c>
      <c r="G62" s="31">
        <v>1150.0963873241601</v>
      </c>
      <c r="T62">
        <f t="shared" si="0"/>
        <v>0</v>
      </c>
    </row>
    <row r="63" spans="1:20" x14ac:dyDescent="0.3">
      <c r="A63" s="31">
        <v>406</v>
      </c>
      <c r="B63" s="32" t="s">
        <v>2045</v>
      </c>
      <c r="C63" s="32" t="s">
        <v>2046</v>
      </c>
      <c r="D63" s="32" t="s">
        <v>2048</v>
      </c>
      <c r="E63" s="32" t="s">
        <v>227</v>
      </c>
      <c r="F63" s="31">
        <v>550.16361343359995</v>
      </c>
      <c r="G63" s="31">
        <v>209.8256795552</v>
      </c>
      <c r="T63">
        <f t="shared" si="0"/>
        <v>0</v>
      </c>
    </row>
    <row r="64" spans="1:20" x14ac:dyDescent="0.3">
      <c r="A64" s="31">
        <v>252</v>
      </c>
      <c r="B64" s="32" t="s">
        <v>1331</v>
      </c>
      <c r="C64" s="32" t="s">
        <v>1332</v>
      </c>
      <c r="D64" s="32" t="s">
        <v>1333</v>
      </c>
      <c r="E64" s="32" t="s">
        <v>382</v>
      </c>
      <c r="F64" s="31">
        <v>550</v>
      </c>
      <c r="G64" s="31">
        <v>350</v>
      </c>
      <c r="T64">
        <f t="shared" si="0"/>
        <v>0</v>
      </c>
    </row>
    <row r="65" spans="1:20" x14ac:dyDescent="0.3">
      <c r="A65" s="31">
        <v>190</v>
      </c>
      <c r="B65" s="32" t="s">
        <v>1027</v>
      </c>
      <c r="C65" s="32" t="s">
        <v>1028</v>
      </c>
      <c r="D65" s="32" t="s">
        <v>1030</v>
      </c>
      <c r="E65" s="32" t="s">
        <v>1031</v>
      </c>
      <c r="F65" s="31">
        <v>549.75235212992004</v>
      </c>
      <c r="G65" s="31">
        <v>450</v>
      </c>
      <c r="T65">
        <f t="shared" si="0"/>
        <v>0</v>
      </c>
    </row>
    <row r="66" spans="1:20" x14ac:dyDescent="0.3">
      <c r="A66" s="31">
        <v>145</v>
      </c>
      <c r="B66" s="32" t="s">
        <v>798</v>
      </c>
      <c r="C66" s="32" t="s">
        <v>488</v>
      </c>
      <c r="D66" s="32" t="s">
        <v>800</v>
      </c>
      <c r="E66" s="32" t="s">
        <v>55</v>
      </c>
      <c r="F66" s="31">
        <v>520.40678200299999</v>
      </c>
      <c r="G66" s="31">
        <v>600</v>
      </c>
      <c r="T66">
        <f t="shared" si="0"/>
        <v>0</v>
      </c>
    </row>
    <row r="67" spans="1:20" x14ac:dyDescent="0.3">
      <c r="B67" s="32" t="s">
        <v>3287</v>
      </c>
      <c r="C67" s="32" t="s">
        <v>3286</v>
      </c>
      <c r="D67" s="32" t="s">
        <v>3285</v>
      </c>
      <c r="E67" s="32" t="s">
        <v>441</v>
      </c>
      <c r="F67" s="31">
        <v>519.59570756159997</v>
      </c>
      <c r="G67" s="31">
        <v>0</v>
      </c>
      <c r="T67">
        <f t="shared" ref="T67:T130" si="1">IF(G67=0,1,0)</f>
        <v>1</v>
      </c>
    </row>
    <row r="68" spans="1:20" x14ac:dyDescent="0.3">
      <c r="A68" s="31">
        <v>95</v>
      </c>
      <c r="B68" s="32" t="s">
        <v>546</v>
      </c>
      <c r="C68" s="32" t="s">
        <v>547</v>
      </c>
      <c r="D68" s="32" t="s">
        <v>549</v>
      </c>
      <c r="E68" s="32" t="s">
        <v>441</v>
      </c>
      <c r="F68" s="31">
        <v>500</v>
      </c>
      <c r="G68" s="31">
        <v>1000</v>
      </c>
      <c r="T68">
        <f t="shared" si="1"/>
        <v>0</v>
      </c>
    </row>
    <row r="69" spans="1:20" x14ac:dyDescent="0.3">
      <c r="A69" s="31">
        <v>135</v>
      </c>
      <c r="B69" s="32" t="s">
        <v>751</v>
      </c>
      <c r="C69" s="32" t="s">
        <v>752</v>
      </c>
      <c r="D69" s="32" t="s">
        <v>754</v>
      </c>
      <c r="E69" s="32" t="s">
        <v>336</v>
      </c>
      <c r="F69" s="31">
        <v>500</v>
      </c>
      <c r="G69" s="31">
        <v>650</v>
      </c>
      <c r="T69">
        <f t="shared" si="1"/>
        <v>0</v>
      </c>
    </row>
    <row r="70" spans="1:20" x14ac:dyDescent="0.3">
      <c r="A70" s="31">
        <v>224</v>
      </c>
      <c r="B70" s="32" t="s">
        <v>1195</v>
      </c>
      <c r="C70" s="32" t="s">
        <v>1196</v>
      </c>
      <c r="D70" s="32" t="s">
        <v>1197</v>
      </c>
      <c r="E70" s="32" t="s">
        <v>227</v>
      </c>
      <c r="F70" s="31">
        <v>500</v>
      </c>
      <c r="G70" s="31">
        <v>380.04421184162197</v>
      </c>
      <c r="T70">
        <f t="shared" si="1"/>
        <v>0</v>
      </c>
    </row>
    <row r="71" spans="1:20" x14ac:dyDescent="0.3">
      <c r="A71" s="31">
        <v>343</v>
      </c>
      <c r="B71" s="32" t="s">
        <v>1755</v>
      </c>
      <c r="C71" s="32" t="s">
        <v>1756</v>
      </c>
      <c r="D71" s="32" t="s">
        <v>1757</v>
      </c>
      <c r="E71" s="32" t="s">
        <v>49</v>
      </c>
      <c r="F71" s="31">
        <v>450</v>
      </c>
      <c r="G71" s="31">
        <v>250</v>
      </c>
      <c r="T71">
        <f t="shared" si="1"/>
        <v>0</v>
      </c>
    </row>
    <row r="72" spans="1:20" x14ac:dyDescent="0.3">
      <c r="A72" s="31">
        <v>46</v>
      </c>
      <c r="B72" s="32" t="s">
        <v>268</v>
      </c>
      <c r="C72" s="32" t="s">
        <v>269</v>
      </c>
      <c r="D72" s="32" t="s">
        <v>271</v>
      </c>
      <c r="E72" s="32" t="s">
        <v>79</v>
      </c>
      <c r="F72" s="31">
        <v>450</v>
      </c>
      <c r="G72" s="31">
        <v>2100</v>
      </c>
      <c r="T72">
        <f t="shared" si="1"/>
        <v>0</v>
      </c>
    </row>
    <row r="73" spans="1:20" x14ac:dyDescent="0.3">
      <c r="A73" s="31">
        <v>28</v>
      </c>
      <c r="B73" s="32" t="s">
        <v>171</v>
      </c>
      <c r="C73" s="32" t="s">
        <v>172</v>
      </c>
      <c r="D73" s="32" t="s">
        <v>173</v>
      </c>
      <c r="E73" s="32" t="s">
        <v>174</v>
      </c>
      <c r="F73" s="31">
        <v>450</v>
      </c>
      <c r="G73" s="31">
        <v>3700</v>
      </c>
      <c r="T73">
        <f t="shared" si="1"/>
        <v>0</v>
      </c>
    </row>
    <row r="74" spans="1:20" x14ac:dyDescent="0.3">
      <c r="A74" s="31">
        <v>78</v>
      </c>
      <c r="B74" s="32" t="s">
        <v>451</v>
      </c>
      <c r="C74" s="32" t="s">
        <v>452</v>
      </c>
      <c r="D74" s="32" t="s">
        <v>453</v>
      </c>
      <c r="E74" s="32" t="s">
        <v>174</v>
      </c>
      <c r="F74" s="31">
        <v>450</v>
      </c>
      <c r="G74" s="31">
        <v>1200</v>
      </c>
      <c r="T74">
        <f t="shared" si="1"/>
        <v>0</v>
      </c>
    </row>
    <row r="75" spans="1:20" x14ac:dyDescent="0.3">
      <c r="A75" s="31">
        <v>77</v>
      </c>
      <c r="B75" s="32" t="s">
        <v>444</v>
      </c>
      <c r="C75" s="32" t="s">
        <v>445</v>
      </c>
      <c r="D75" s="32" t="s">
        <v>448</v>
      </c>
      <c r="E75" s="32" t="s">
        <v>49</v>
      </c>
      <c r="F75" s="31">
        <v>450</v>
      </c>
      <c r="G75" s="31">
        <v>1200</v>
      </c>
      <c r="T75">
        <f t="shared" si="1"/>
        <v>0</v>
      </c>
    </row>
    <row r="76" spans="1:20" x14ac:dyDescent="0.3">
      <c r="A76" s="31">
        <v>113</v>
      </c>
      <c r="B76" s="32" t="s">
        <v>642</v>
      </c>
      <c r="C76" s="32" t="s">
        <v>643</v>
      </c>
      <c r="D76" s="32" t="s">
        <v>644</v>
      </c>
      <c r="E76" s="32" t="s">
        <v>645</v>
      </c>
      <c r="F76" s="31">
        <v>450</v>
      </c>
      <c r="G76" s="31">
        <v>800</v>
      </c>
      <c r="T76">
        <f t="shared" si="1"/>
        <v>0</v>
      </c>
    </row>
    <row r="77" spans="1:20" x14ac:dyDescent="0.3">
      <c r="A77" s="31">
        <v>45</v>
      </c>
      <c r="B77" s="32" t="s">
        <v>262</v>
      </c>
      <c r="C77" s="32" t="s">
        <v>263</v>
      </c>
      <c r="D77" s="32" t="s">
        <v>265</v>
      </c>
      <c r="E77" s="32" t="s">
        <v>31</v>
      </c>
      <c r="F77" s="31">
        <v>450</v>
      </c>
      <c r="G77" s="31">
        <v>2200</v>
      </c>
      <c r="T77">
        <f t="shared" si="1"/>
        <v>0</v>
      </c>
    </row>
    <row r="78" spans="1:20" x14ac:dyDescent="0.3">
      <c r="A78" s="31">
        <v>147</v>
      </c>
      <c r="B78" s="32" t="s">
        <v>810</v>
      </c>
      <c r="C78" s="32" t="s">
        <v>811</v>
      </c>
      <c r="D78" s="32" t="s">
        <v>812</v>
      </c>
      <c r="E78" s="32" t="s">
        <v>458</v>
      </c>
      <c r="F78" s="31">
        <v>450</v>
      </c>
      <c r="G78" s="31">
        <v>600</v>
      </c>
      <c r="T78">
        <f t="shared" si="1"/>
        <v>0</v>
      </c>
    </row>
    <row r="79" spans="1:20" x14ac:dyDescent="0.3">
      <c r="A79" s="31">
        <v>70</v>
      </c>
      <c r="B79" s="32" t="s">
        <v>402</v>
      </c>
      <c r="C79" s="32" t="s">
        <v>403</v>
      </c>
      <c r="D79" s="32" t="s">
        <v>404</v>
      </c>
      <c r="E79" s="32" t="s">
        <v>187</v>
      </c>
      <c r="F79" s="31">
        <v>420.07874967200001</v>
      </c>
      <c r="G79" s="31">
        <v>1349.8213824249999</v>
      </c>
      <c r="T79">
        <f t="shared" si="1"/>
        <v>0</v>
      </c>
    </row>
    <row r="80" spans="1:20" x14ac:dyDescent="0.3">
      <c r="A80" s="31">
        <v>91</v>
      </c>
      <c r="B80" s="32" t="s">
        <v>525</v>
      </c>
      <c r="C80" s="32" t="s">
        <v>526</v>
      </c>
      <c r="D80" s="32" t="s">
        <v>3284</v>
      </c>
      <c r="E80" s="32" t="s">
        <v>528</v>
      </c>
      <c r="F80" s="31">
        <v>420</v>
      </c>
      <c r="G80" s="31">
        <v>1050</v>
      </c>
      <c r="T80">
        <f t="shared" si="1"/>
        <v>0</v>
      </c>
    </row>
    <row r="81" spans="1:20" x14ac:dyDescent="0.3">
      <c r="A81" s="31">
        <v>185</v>
      </c>
      <c r="B81" s="32" t="s">
        <v>1002</v>
      </c>
      <c r="C81" s="32" t="s">
        <v>1003</v>
      </c>
      <c r="D81" s="32" t="s">
        <v>1004</v>
      </c>
      <c r="E81" s="32" t="s">
        <v>441</v>
      </c>
      <c r="F81" s="31">
        <v>419.93133826625001</v>
      </c>
      <c r="G81" s="31">
        <v>459.95461279901019</v>
      </c>
      <c r="T81">
        <f t="shared" si="1"/>
        <v>0</v>
      </c>
    </row>
    <row r="82" spans="1:20" x14ac:dyDescent="0.3">
      <c r="A82" s="31">
        <v>255</v>
      </c>
      <c r="B82" s="32" t="s">
        <v>1343</v>
      </c>
      <c r="C82" s="32" t="s">
        <v>1344</v>
      </c>
      <c r="D82" s="32" t="s">
        <v>1345</v>
      </c>
      <c r="E82" s="32" t="s">
        <v>1346</v>
      </c>
      <c r="F82" s="31">
        <v>419.70670722199998</v>
      </c>
      <c r="G82" s="31">
        <v>344.90362807707203</v>
      </c>
      <c r="T82">
        <f t="shared" si="1"/>
        <v>0</v>
      </c>
    </row>
    <row r="83" spans="1:20" x14ac:dyDescent="0.3">
      <c r="A83" s="31">
        <v>84</v>
      </c>
      <c r="B83" s="32" t="s">
        <v>481</v>
      </c>
      <c r="C83" s="32" t="s">
        <v>482</v>
      </c>
      <c r="D83" s="32" t="s">
        <v>483</v>
      </c>
      <c r="E83" s="32" t="s">
        <v>484</v>
      </c>
      <c r="F83" s="31">
        <v>400</v>
      </c>
      <c r="G83" s="31">
        <v>1100</v>
      </c>
      <c r="T83">
        <f t="shared" si="1"/>
        <v>0</v>
      </c>
    </row>
    <row r="84" spans="1:20" x14ac:dyDescent="0.3">
      <c r="A84" s="31">
        <v>257</v>
      </c>
      <c r="B84" s="32" t="s">
        <v>1355</v>
      </c>
      <c r="C84" s="32" t="s">
        <v>1356</v>
      </c>
      <c r="D84" s="32" t="s">
        <v>1357</v>
      </c>
      <c r="E84" s="32" t="s">
        <v>441</v>
      </c>
      <c r="F84" s="31">
        <v>400</v>
      </c>
      <c r="G84" s="31">
        <v>330.40893667210003</v>
      </c>
      <c r="T84">
        <f t="shared" si="1"/>
        <v>0</v>
      </c>
    </row>
    <row r="85" spans="1:20" x14ac:dyDescent="0.3">
      <c r="A85" s="31">
        <v>140</v>
      </c>
      <c r="B85" s="32" t="s">
        <v>774</v>
      </c>
      <c r="C85" s="32" t="s">
        <v>775</v>
      </c>
      <c r="D85" s="32" t="s">
        <v>776</v>
      </c>
      <c r="E85" s="32" t="s">
        <v>441</v>
      </c>
      <c r="F85" s="31">
        <v>400</v>
      </c>
      <c r="G85" s="31">
        <v>620</v>
      </c>
      <c r="T85">
        <f t="shared" si="1"/>
        <v>0</v>
      </c>
    </row>
    <row r="86" spans="1:20" x14ac:dyDescent="0.3">
      <c r="A86" s="31">
        <v>180</v>
      </c>
      <c r="B86" s="32" t="s">
        <v>975</v>
      </c>
      <c r="C86" s="32" t="s">
        <v>976</v>
      </c>
      <c r="D86" s="32" t="s">
        <v>977</v>
      </c>
      <c r="E86" s="32" t="s">
        <v>49</v>
      </c>
      <c r="F86" s="31">
        <v>400</v>
      </c>
      <c r="G86" s="31">
        <v>480</v>
      </c>
      <c r="T86">
        <f t="shared" si="1"/>
        <v>0</v>
      </c>
    </row>
    <row r="87" spans="1:20" x14ac:dyDescent="0.3">
      <c r="B87" s="32" t="s">
        <v>3283</v>
      </c>
      <c r="C87" s="32" t="s">
        <v>3282</v>
      </c>
      <c r="D87" s="32" t="s">
        <v>3281</v>
      </c>
      <c r="E87" s="32" t="s">
        <v>1719</v>
      </c>
      <c r="F87" s="31">
        <v>400</v>
      </c>
      <c r="G87" s="31">
        <v>0</v>
      </c>
      <c r="T87">
        <f t="shared" si="1"/>
        <v>1</v>
      </c>
    </row>
    <row r="88" spans="1:20" x14ac:dyDescent="0.3">
      <c r="A88" s="31">
        <v>150</v>
      </c>
      <c r="B88" s="32" t="s">
        <v>825</v>
      </c>
      <c r="C88" s="32" t="s">
        <v>826</v>
      </c>
      <c r="D88" s="32" t="s">
        <v>345</v>
      </c>
      <c r="E88" s="32" t="s">
        <v>346</v>
      </c>
      <c r="F88" s="31">
        <v>400</v>
      </c>
      <c r="G88" s="31">
        <v>600</v>
      </c>
      <c r="T88">
        <f t="shared" si="1"/>
        <v>0</v>
      </c>
    </row>
    <row r="89" spans="1:20" x14ac:dyDescent="0.3">
      <c r="B89" s="32" t="s">
        <v>3280</v>
      </c>
      <c r="C89" s="32" t="s">
        <v>3279</v>
      </c>
      <c r="D89" s="32" t="s">
        <v>3278</v>
      </c>
      <c r="E89" s="32" t="s">
        <v>818</v>
      </c>
      <c r="F89" s="31">
        <v>399.72194260716799</v>
      </c>
      <c r="G89" s="31">
        <v>450</v>
      </c>
      <c r="T89">
        <f t="shared" si="1"/>
        <v>0</v>
      </c>
    </row>
    <row r="90" spans="1:20" x14ac:dyDescent="0.3">
      <c r="A90" s="31">
        <v>433</v>
      </c>
      <c r="B90" s="32" t="s">
        <v>2166</v>
      </c>
      <c r="C90" s="32" t="s">
        <v>2167</v>
      </c>
      <c r="D90" s="32" t="s">
        <v>2169</v>
      </c>
      <c r="E90" s="32" t="s">
        <v>1031</v>
      </c>
      <c r="F90" s="31">
        <v>380</v>
      </c>
      <c r="G90" s="31">
        <v>200</v>
      </c>
      <c r="T90">
        <f t="shared" si="1"/>
        <v>0</v>
      </c>
    </row>
    <row r="91" spans="1:20" x14ac:dyDescent="0.3">
      <c r="B91" s="32" t="s">
        <v>3277</v>
      </c>
      <c r="C91" s="32" t="s">
        <v>124</v>
      </c>
      <c r="D91" s="32" t="s">
        <v>126</v>
      </c>
      <c r="E91" s="32" t="s">
        <v>1116</v>
      </c>
      <c r="F91" s="31">
        <v>379.88715656525</v>
      </c>
      <c r="G91" s="31">
        <v>0</v>
      </c>
      <c r="T91">
        <f t="shared" si="1"/>
        <v>1</v>
      </c>
    </row>
    <row r="92" spans="1:20" x14ac:dyDescent="0.3">
      <c r="B92" s="32" t="s">
        <v>3276</v>
      </c>
      <c r="C92" s="32" t="s">
        <v>3275</v>
      </c>
      <c r="D92" s="32" t="s">
        <v>3274</v>
      </c>
      <c r="E92" s="32" t="s">
        <v>1397</v>
      </c>
      <c r="F92" s="31">
        <v>360</v>
      </c>
      <c r="G92" s="31">
        <v>140</v>
      </c>
      <c r="T92">
        <f t="shared" si="1"/>
        <v>0</v>
      </c>
    </row>
    <row r="93" spans="1:20" x14ac:dyDescent="0.3">
      <c r="A93" s="31">
        <v>169</v>
      </c>
      <c r="B93" s="32" t="s">
        <v>922</v>
      </c>
      <c r="C93" s="32" t="s">
        <v>923</v>
      </c>
      <c r="D93" s="32" t="s">
        <v>925</v>
      </c>
      <c r="E93" s="32" t="s">
        <v>926</v>
      </c>
      <c r="F93" s="31">
        <v>360</v>
      </c>
      <c r="G93" s="31">
        <v>510</v>
      </c>
      <c r="T93">
        <f t="shared" si="1"/>
        <v>0</v>
      </c>
    </row>
    <row r="94" spans="1:20" x14ac:dyDescent="0.3">
      <c r="A94" s="31">
        <v>486</v>
      </c>
      <c r="B94" s="32" t="s">
        <v>2407</v>
      </c>
      <c r="C94" s="32" t="s">
        <v>2408</v>
      </c>
      <c r="D94" s="32" t="s">
        <v>2410</v>
      </c>
      <c r="E94" s="32" t="s">
        <v>1658</v>
      </c>
      <c r="F94" s="31">
        <v>350</v>
      </c>
      <c r="G94" s="31">
        <v>170</v>
      </c>
      <c r="T94">
        <f t="shared" si="1"/>
        <v>0</v>
      </c>
    </row>
    <row r="95" spans="1:20" x14ac:dyDescent="0.3">
      <c r="B95" s="32" t="s">
        <v>3273</v>
      </c>
      <c r="C95" s="32" t="s">
        <v>231</v>
      </c>
      <c r="D95" s="32" t="s">
        <v>3272</v>
      </c>
      <c r="E95" s="32" t="s">
        <v>945</v>
      </c>
      <c r="F95" s="31">
        <v>350</v>
      </c>
      <c r="G95" s="31">
        <v>0</v>
      </c>
      <c r="T95">
        <f t="shared" si="1"/>
        <v>1</v>
      </c>
    </row>
    <row r="96" spans="1:20" x14ac:dyDescent="0.3">
      <c r="A96" s="31">
        <v>157</v>
      </c>
      <c r="B96" s="32" t="s">
        <v>860</v>
      </c>
      <c r="C96" s="32" t="s">
        <v>861</v>
      </c>
      <c r="D96" s="32" t="s">
        <v>863</v>
      </c>
      <c r="E96" s="32" t="s">
        <v>49</v>
      </c>
      <c r="F96" s="31">
        <v>350</v>
      </c>
      <c r="G96" s="31">
        <v>550</v>
      </c>
      <c r="T96">
        <f t="shared" si="1"/>
        <v>0</v>
      </c>
    </row>
    <row r="97" spans="1:20" x14ac:dyDescent="0.3">
      <c r="A97" s="31">
        <v>126</v>
      </c>
      <c r="B97" s="32" t="s">
        <v>712</v>
      </c>
      <c r="C97" s="32" t="s">
        <v>713</v>
      </c>
      <c r="D97" s="32" t="s">
        <v>714</v>
      </c>
      <c r="E97" s="32" t="s">
        <v>227</v>
      </c>
      <c r="F97" s="31">
        <v>349.90270164615998</v>
      </c>
      <c r="G97" s="31">
        <v>725</v>
      </c>
      <c r="T97">
        <f t="shared" si="1"/>
        <v>0</v>
      </c>
    </row>
    <row r="98" spans="1:20" x14ac:dyDescent="0.3">
      <c r="A98" s="31">
        <v>57</v>
      </c>
      <c r="B98" s="32" t="s">
        <v>332</v>
      </c>
      <c r="C98" s="32" t="s">
        <v>333</v>
      </c>
      <c r="D98" s="32" t="s">
        <v>335</v>
      </c>
      <c r="E98" s="32" t="s">
        <v>336</v>
      </c>
      <c r="F98" s="31">
        <v>349.56871864777798</v>
      </c>
      <c r="G98" s="31">
        <v>1600</v>
      </c>
      <c r="T98">
        <f t="shared" si="1"/>
        <v>0</v>
      </c>
    </row>
    <row r="99" spans="1:20" x14ac:dyDescent="0.3">
      <c r="B99" s="32" t="s">
        <v>3271</v>
      </c>
      <c r="C99" s="32" t="s">
        <v>3270</v>
      </c>
      <c r="D99" s="32" t="s">
        <v>3269</v>
      </c>
      <c r="E99" s="32" t="s">
        <v>49</v>
      </c>
      <c r="F99" s="31">
        <v>330</v>
      </c>
      <c r="G99" s="31">
        <v>0</v>
      </c>
      <c r="T99">
        <f t="shared" si="1"/>
        <v>1</v>
      </c>
    </row>
    <row r="100" spans="1:20" x14ac:dyDescent="0.3">
      <c r="A100" s="31">
        <v>112</v>
      </c>
      <c r="B100" s="32" t="s">
        <v>635</v>
      </c>
      <c r="C100" s="32" t="s">
        <v>636</v>
      </c>
      <c r="D100" s="32" t="s">
        <v>639</v>
      </c>
      <c r="E100" s="32" t="s">
        <v>227</v>
      </c>
      <c r="F100" s="31">
        <v>320</v>
      </c>
      <c r="G100" s="31">
        <v>800</v>
      </c>
      <c r="T100">
        <f t="shared" si="1"/>
        <v>0</v>
      </c>
    </row>
    <row r="101" spans="1:20" x14ac:dyDescent="0.3">
      <c r="A101" s="31">
        <v>82</v>
      </c>
      <c r="B101" s="32" t="s">
        <v>471</v>
      </c>
      <c r="C101" s="32" t="s">
        <v>472</v>
      </c>
      <c r="D101" s="32" t="s">
        <v>475</v>
      </c>
      <c r="E101" s="32" t="s">
        <v>174</v>
      </c>
      <c r="F101" s="31">
        <v>320</v>
      </c>
      <c r="G101" s="31">
        <v>1100</v>
      </c>
      <c r="T101">
        <f t="shared" si="1"/>
        <v>0</v>
      </c>
    </row>
    <row r="102" spans="1:20" x14ac:dyDescent="0.3">
      <c r="B102" s="32" t="s">
        <v>3268</v>
      </c>
      <c r="C102" s="32" t="s">
        <v>3267</v>
      </c>
      <c r="D102" s="32" t="s">
        <v>3266</v>
      </c>
      <c r="E102" s="32" t="s">
        <v>1031</v>
      </c>
      <c r="F102" s="31">
        <v>320</v>
      </c>
      <c r="G102" s="31">
        <v>0</v>
      </c>
      <c r="T102">
        <f t="shared" si="1"/>
        <v>1</v>
      </c>
    </row>
    <row r="103" spans="1:20" x14ac:dyDescent="0.3">
      <c r="A103" s="31">
        <v>198</v>
      </c>
      <c r="B103" s="32" t="s">
        <v>1067</v>
      </c>
      <c r="C103" s="32" t="s">
        <v>1068</v>
      </c>
      <c r="D103" s="32" t="s">
        <v>1070</v>
      </c>
      <c r="E103" s="32" t="s">
        <v>174</v>
      </c>
      <c r="F103" s="31">
        <v>319.91199999999998</v>
      </c>
      <c r="G103" s="31">
        <v>420.36131528670001</v>
      </c>
      <c r="T103">
        <f t="shared" si="1"/>
        <v>0</v>
      </c>
    </row>
    <row r="104" spans="1:20" x14ac:dyDescent="0.3">
      <c r="A104" s="31">
        <v>193</v>
      </c>
      <c r="B104" s="32" t="s">
        <v>1041</v>
      </c>
      <c r="C104" s="32" t="s">
        <v>1042</v>
      </c>
      <c r="D104" s="32" t="s">
        <v>1043</v>
      </c>
      <c r="E104" s="32" t="s">
        <v>259</v>
      </c>
      <c r="F104" s="31">
        <v>300.26150531212801</v>
      </c>
      <c r="G104" s="31">
        <v>430.05242028096001</v>
      </c>
      <c r="T104">
        <f t="shared" si="1"/>
        <v>0</v>
      </c>
    </row>
    <row r="105" spans="1:20" x14ac:dyDescent="0.3">
      <c r="A105" s="31">
        <v>156</v>
      </c>
      <c r="B105" s="32" t="s">
        <v>856</v>
      </c>
      <c r="C105" s="32" t="s">
        <v>857</v>
      </c>
      <c r="D105" s="32" t="s">
        <v>858</v>
      </c>
      <c r="E105" s="32" t="s">
        <v>174</v>
      </c>
      <c r="F105" s="31">
        <v>300</v>
      </c>
      <c r="G105" s="31">
        <v>550</v>
      </c>
      <c r="T105">
        <f t="shared" si="1"/>
        <v>0</v>
      </c>
    </row>
    <row r="106" spans="1:20" x14ac:dyDescent="0.3">
      <c r="A106" s="31">
        <v>132</v>
      </c>
      <c r="B106" s="32" t="s">
        <v>737</v>
      </c>
      <c r="C106" s="32" t="s">
        <v>738</v>
      </c>
      <c r="D106" s="32" t="s">
        <v>740</v>
      </c>
      <c r="E106" s="32" t="s">
        <v>645</v>
      </c>
      <c r="F106" s="31">
        <v>300</v>
      </c>
      <c r="G106" s="31">
        <v>680</v>
      </c>
      <c r="T106">
        <f t="shared" si="1"/>
        <v>0</v>
      </c>
    </row>
    <row r="107" spans="1:20" x14ac:dyDescent="0.3">
      <c r="B107" s="32" t="s">
        <v>3265</v>
      </c>
      <c r="C107" s="32" t="s">
        <v>3264</v>
      </c>
      <c r="D107" s="32" t="s">
        <v>3263</v>
      </c>
      <c r="E107" s="32" t="s">
        <v>3262</v>
      </c>
      <c r="F107" s="31">
        <v>300</v>
      </c>
      <c r="G107" s="31">
        <v>0</v>
      </c>
      <c r="T107">
        <f t="shared" si="1"/>
        <v>1</v>
      </c>
    </row>
    <row r="108" spans="1:20" x14ac:dyDescent="0.3">
      <c r="A108" s="31">
        <v>470</v>
      </c>
      <c r="B108" s="32" t="s">
        <v>2333</v>
      </c>
      <c r="C108" s="32" t="s">
        <v>2334</v>
      </c>
      <c r="D108" s="32" t="s">
        <v>2335</v>
      </c>
      <c r="E108" s="32" t="s">
        <v>174</v>
      </c>
      <c r="F108" s="31">
        <v>300</v>
      </c>
      <c r="G108" s="31">
        <v>180</v>
      </c>
      <c r="T108">
        <f t="shared" si="1"/>
        <v>0</v>
      </c>
    </row>
    <row r="109" spans="1:20" x14ac:dyDescent="0.3">
      <c r="A109" s="31">
        <v>71</v>
      </c>
      <c r="B109" s="32" t="s">
        <v>407</v>
      </c>
      <c r="C109" s="32" t="s">
        <v>408</v>
      </c>
      <c r="D109" s="32" t="s">
        <v>410</v>
      </c>
      <c r="E109" s="32" t="s">
        <v>20</v>
      </c>
      <c r="F109" s="31">
        <v>300</v>
      </c>
      <c r="G109" s="31">
        <v>1300</v>
      </c>
      <c r="T109">
        <f t="shared" si="1"/>
        <v>0</v>
      </c>
    </row>
    <row r="110" spans="1:20" x14ac:dyDescent="0.3">
      <c r="A110" s="31">
        <v>228</v>
      </c>
      <c r="B110" s="32" t="s">
        <v>1213</v>
      </c>
      <c r="C110" s="32" t="s">
        <v>1214</v>
      </c>
      <c r="D110" s="32" t="s">
        <v>1215</v>
      </c>
      <c r="E110" s="32" t="s">
        <v>441</v>
      </c>
      <c r="F110" s="31">
        <v>300</v>
      </c>
      <c r="G110" s="31">
        <v>380</v>
      </c>
      <c r="T110">
        <f t="shared" si="1"/>
        <v>0</v>
      </c>
    </row>
    <row r="111" spans="1:20" x14ac:dyDescent="0.3">
      <c r="B111" s="32" t="s">
        <v>3261</v>
      </c>
      <c r="C111" s="32" t="s">
        <v>3258</v>
      </c>
      <c r="D111" s="32" t="s">
        <v>3260</v>
      </c>
      <c r="E111" s="32" t="s">
        <v>49</v>
      </c>
      <c r="F111" s="31">
        <v>300</v>
      </c>
      <c r="G111" s="31">
        <v>0</v>
      </c>
      <c r="T111">
        <f t="shared" si="1"/>
        <v>1</v>
      </c>
    </row>
    <row r="112" spans="1:20" x14ac:dyDescent="0.3">
      <c r="A112" s="31">
        <v>118</v>
      </c>
      <c r="B112" s="32" t="s">
        <v>670</v>
      </c>
      <c r="C112" s="32" t="s">
        <v>671</v>
      </c>
      <c r="D112" s="32" t="s">
        <v>673</v>
      </c>
      <c r="E112" s="32" t="s">
        <v>441</v>
      </c>
      <c r="F112" s="31">
        <v>300</v>
      </c>
      <c r="G112" s="31">
        <v>750</v>
      </c>
      <c r="T112">
        <f t="shared" si="1"/>
        <v>0</v>
      </c>
    </row>
    <row r="113" spans="1:20" x14ac:dyDescent="0.3">
      <c r="A113" s="31">
        <v>216</v>
      </c>
      <c r="B113" s="32" t="s">
        <v>1157</v>
      </c>
      <c r="C113" s="32" t="s">
        <v>1158</v>
      </c>
      <c r="D113" s="32" t="s">
        <v>1159</v>
      </c>
      <c r="E113" s="32" t="s">
        <v>1141</v>
      </c>
      <c r="F113" s="31">
        <v>300</v>
      </c>
      <c r="G113" s="31">
        <v>400</v>
      </c>
      <c r="T113">
        <f t="shared" si="1"/>
        <v>0</v>
      </c>
    </row>
    <row r="114" spans="1:20" x14ac:dyDescent="0.3">
      <c r="B114" s="32" t="s">
        <v>3259</v>
      </c>
      <c r="C114" s="32" t="s">
        <v>3258</v>
      </c>
      <c r="D114" s="32" t="s">
        <v>3257</v>
      </c>
      <c r="E114" s="32" t="s">
        <v>808</v>
      </c>
      <c r="F114" s="31">
        <v>300</v>
      </c>
      <c r="G114" s="31">
        <v>0</v>
      </c>
      <c r="T114">
        <f t="shared" si="1"/>
        <v>1</v>
      </c>
    </row>
    <row r="115" spans="1:20" x14ac:dyDescent="0.3">
      <c r="A115" s="31">
        <v>159</v>
      </c>
      <c r="B115" s="32" t="s">
        <v>871</v>
      </c>
      <c r="C115" s="32" t="s">
        <v>872</v>
      </c>
      <c r="D115" s="32" t="s">
        <v>874</v>
      </c>
      <c r="E115" s="32" t="s">
        <v>875</v>
      </c>
      <c r="F115" s="31">
        <v>280</v>
      </c>
      <c r="G115" s="31">
        <v>550</v>
      </c>
      <c r="T115">
        <f t="shared" si="1"/>
        <v>0</v>
      </c>
    </row>
    <row r="116" spans="1:20" x14ac:dyDescent="0.3">
      <c r="A116" s="31">
        <v>106</v>
      </c>
      <c r="B116" s="32" t="s">
        <v>606</v>
      </c>
      <c r="C116" s="32" t="s">
        <v>138</v>
      </c>
      <c r="D116" s="32" t="s">
        <v>3256</v>
      </c>
      <c r="E116" s="32" t="s">
        <v>528</v>
      </c>
      <c r="F116" s="31">
        <v>280</v>
      </c>
      <c r="G116" s="31">
        <v>830</v>
      </c>
      <c r="T116">
        <f t="shared" si="1"/>
        <v>0</v>
      </c>
    </row>
    <row r="117" spans="1:20" x14ac:dyDescent="0.3">
      <c r="A117" s="31">
        <v>52</v>
      </c>
      <c r="B117" s="32" t="s">
        <v>304</v>
      </c>
      <c r="C117" s="32" t="s">
        <v>305</v>
      </c>
      <c r="D117" s="32" t="s">
        <v>307</v>
      </c>
      <c r="E117" s="32" t="s">
        <v>55</v>
      </c>
      <c r="F117" s="31">
        <v>280</v>
      </c>
      <c r="G117" s="31">
        <v>1900</v>
      </c>
      <c r="T117">
        <f t="shared" si="1"/>
        <v>0</v>
      </c>
    </row>
    <row r="118" spans="1:20" x14ac:dyDescent="0.3">
      <c r="B118" s="32" t="s">
        <v>3255</v>
      </c>
      <c r="C118" s="32" t="s">
        <v>3254</v>
      </c>
      <c r="D118" s="32" t="s">
        <v>3253</v>
      </c>
      <c r="E118" s="32" t="s">
        <v>441</v>
      </c>
      <c r="F118" s="31">
        <v>280</v>
      </c>
      <c r="G118" s="31">
        <v>0</v>
      </c>
      <c r="T118">
        <f t="shared" si="1"/>
        <v>1</v>
      </c>
    </row>
    <row r="119" spans="1:20" x14ac:dyDescent="0.3">
      <c r="A119" s="31">
        <v>155</v>
      </c>
      <c r="B119" s="32" t="s">
        <v>850</v>
      </c>
      <c r="C119" s="32" t="s">
        <v>138</v>
      </c>
      <c r="D119" s="32" t="s">
        <v>852</v>
      </c>
      <c r="E119" s="32" t="s">
        <v>853</v>
      </c>
      <c r="F119" s="31">
        <v>279.76239088979997</v>
      </c>
      <c r="G119" s="31">
        <v>579.90585184895997</v>
      </c>
      <c r="T119">
        <f t="shared" si="1"/>
        <v>0</v>
      </c>
    </row>
    <row r="120" spans="1:20" x14ac:dyDescent="0.3">
      <c r="A120" s="31">
        <v>454</v>
      </c>
      <c r="B120" s="32" t="s">
        <v>2257</v>
      </c>
      <c r="C120" s="32" t="s">
        <v>2258</v>
      </c>
      <c r="D120" s="32" t="s">
        <v>2260</v>
      </c>
      <c r="E120" s="32" t="s">
        <v>1346</v>
      </c>
      <c r="F120" s="31">
        <v>260</v>
      </c>
      <c r="G120" s="31">
        <v>180</v>
      </c>
      <c r="T120">
        <f t="shared" si="1"/>
        <v>0</v>
      </c>
    </row>
    <row r="121" spans="1:20" x14ac:dyDescent="0.3">
      <c r="A121" s="31">
        <v>208</v>
      </c>
      <c r="B121" s="32" t="s">
        <v>1118</v>
      </c>
      <c r="C121" s="32" t="s">
        <v>1119</v>
      </c>
      <c r="D121" s="32" t="s">
        <v>1120</v>
      </c>
      <c r="E121" s="32" t="s">
        <v>1121</v>
      </c>
      <c r="F121" s="31">
        <v>260</v>
      </c>
      <c r="G121" s="31">
        <v>400</v>
      </c>
      <c r="T121">
        <f t="shared" si="1"/>
        <v>0</v>
      </c>
    </row>
    <row r="122" spans="1:20" x14ac:dyDescent="0.3">
      <c r="B122" s="32" t="s">
        <v>3252</v>
      </c>
      <c r="C122" s="32" t="s">
        <v>3251</v>
      </c>
      <c r="D122" s="32" t="s">
        <v>3250</v>
      </c>
      <c r="E122" s="32" t="s">
        <v>49</v>
      </c>
      <c r="F122" s="31">
        <v>260</v>
      </c>
      <c r="G122" s="31">
        <v>140</v>
      </c>
      <c r="T122">
        <f t="shared" si="1"/>
        <v>0</v>
      </c>
    </row>
    <row r="123" spans="1:20" x14ac:dyDescent="0.3">
      <c r="A123" s="31">
        <v>121</v>
      </c>
      <c r="B123" s="32" t="s">
        <v>688</v>
      </c>
      <c r="C123" s="32" t="s">
        <v>689</v>
      </c>
      <c r="D123" s="32" t="s">
        <v>690</v>
      </c>
      <c r="E123" s="32" t="s">
        <v>691</v>
      </c>
      <c r="F123" s="31">
        <v>260</v>
      </c>
      <c r="G123" s="31">
        <v>750</v>
      </c>
      <c r="T123">
        <f t="shared" si="1"/>
        <v>0</v>
      </c>
    </row>
    <row r="124" spans="1:20" x14ac:dyDescent="0.3">
      <c r="A124" s="31">
        <v>401</v>
      </c>
      <c r="B124" s="32" t="s">
        <v>2025</v>
      </c>
      <c r="C124" s="32" t="s">
        <v>2026</v>
      </c>
      <c r="D124" s="32" t="s">
        <v>2027</v>
      </c>
      <c r="E124" s="32" t="s">
        <v>55</v>
      </c>
      <c r="F124" s="31">
        <v>259.88627659518392</v>
      </c>
      <c r="G124" s="31">
        <v>210</v>
      </c>
      <c r="T124">
        <f t="shared" si="1"/>
        <v>0</v>
      </c>
    </row>
    <row r="125" spans="1:20" x14ac:dyDescent="0.3">
      <c r="A125" s="31">
        <v>138</v>
      </c>
      <c r="B125" s="32" t="s">
        <v>765</v>
      </c>
      <c r="C125" s="32" t="s">
        <v>766</v>
      </c>
      <c r="D125" s="32" t="s">
        <v>767</v>
      </c>
      <c r="E125" s="32" t="s">
        <v>49</v>
      </c>
      <c r="F125" s="31">
        <v>259.61089114560002</v>
      </c>
      <c r="G125" s="31">
        <v>620</v>
      </c>
      <c r="T125">
        <f t="shared" si="1"/>
        <v>0</v>
      </c>
    </row>
    <row r="126" spans="1:20" x14ac:dyDescent="0.3">
      <c r="A126" s="31">
        <v>210</v>
      </c>
      <c r="B126" s="32" t="s">
        <v>1127</v>
      </c>
      <c r="C126" s="32" t="s">
        <v>1128</v>
      </c>
      <c r="D126" s="32" t="s">
        <v>1129</v>
      </c>
      <c r="E126" s="32" t="s">
        <v>522</v>
      </c>
      <c r="F126" s="31">
        <v>250</v>
      </c>
      <c r="G126" s="31">
        <v>400</v>
      </c>
      <c r="T126">
        <f t="shared" si="1"/>
        <v>0</v>
      </c>
    </row>
    <row r="127" spans="1:20" x14ac:dyDescent="0.3">
      <c r="A127" s="31">
        <v>231</v>
      </c>
      <c r="B127" s="32" t="s">
        <v>1228</v>
      </c>
      <c r="C127" s="32" t="s">
        <v>1229</v>
      </c>
      <c r="D127" s="32" t="s">
        <v>1230</v>
      </c>
      <c r="E127" s="32" t="s">
        <v>1231</v>
      </c>
      <c r="F127" s="31">
        <v>250</v>
      </c>
      <c r="G127" s="31">
        <v>380</v>
      </c>
      <c r="T127">
        <f t="shared" si="1"/>
        <v>0</v>
      </c>
    </row>
    <row r="128" spans="1:20" x14ac:dyDescent="0.3">
      <c r="A128" s="31">
        <v>263</v>
      </c>
      <c r="B128" s="32" t="s">
        <v>1384</v>
      </c>
      <c r="C128" s="32" t="s">
        <v>1385</v>
      </c>
      <c r="D128" s="32" t="s">
        <v>1387</v>
      </c>
      <c r="E128" s="32" t="s">
        <v>55</v>
      </c>
      <c r="F128" s="31">
        <v>250</v>
      </c>
      <c r="G128" s="31">
        <v>330</v>
      </c>
      <c r="T128">
        <f t="shared" si="1"/>
        <v>0</v>
      </c>
    </row>
    <row r="129" spans="1:20" x14ac:dyDescent="0.3">
      <c r="A129" s="31">
        <v>293</v>
      </c>
      <c r="B129" s="32" t="s">
        <v>1529</v>
      </c>
      <c r="C129" s="32" t="s">
        <v>1530</v>
      </c>
      <c r="D129" s="32" t="s">
        <v>1531</v>
      </c>
      <c r="E129" s="32" t="s">
        <v>187</v>
      </c>
      <c r="F129" s="31">
        <v>250</v>
      </c>
      <c r="G129" s="31">
        <v>300</v>
      </c>
      <c r="T129">
        <f t="shared" si="1"/>
        <v>0</v>
      </c>
    </row>
    <row r="130" spans="1:20" x14ac:dyDescent="0.3">
      <c r="A130" s="31">
        <v>201</v>
      </c>
      <c r="B130" s="32" t="s">
        <v>1085</v>
      </c>
      <c r="C130" s="32" t="s">
        <v>1086</v>
      </c>
      <c r="D130" s="32" t="s">
        <v>1088</v>
      </c>
      <c r="E130" s="32" t="s">
        <v>227</v>
      </c>
      <c r="F130" s="31">
        <v>250</v>
      </c>
      <c r="G130" s="31">
        <v>420</v>
      </c>
      <c r="T130">
        <f t="shared" si="1"/>
        <v>0</v>
      </c>
    </row>
    <row r="131" spans="1:20" x14ac:dyDescent="0.3">
      <c r="A131" s="31">
        <v>441</v>
      </c>
      <c r="B131" s="32" t="s">
        <v>2199</v>
      </c>
      <c r="C131" s="32" t="s">
        <v>2200</v>
      </c>
      <c r="D131" s="32" t="s">
        <v>2201</v>
      </c>
      <c r="E131" s="32" t="s">
        <v>441</v>
      </c>
      <c r="F131" s="31">
        <v>249.54396053954</v>
      </c>
      <c r="G131" s="31">
        <v>190.33676085837499</v>
      </c>
      <c r="T131">
        <f t="shared" ref="T131:T194" si="2">IF(G131=0,1,0)</f>
        <v>0</v>
      </c>
    </row>
    <row r="132" spans="1:20" x14ac:dyDescent="0.3">
      <c r="A132" s="31">
        <v>301</v>
      </c>
      <c r="B132" s="32" t="s">
        <v>1565</v>
      </c>
      <c r="C132" s="32" t="s">
        <v>1566</v>
      </c>
      <c r="D132" s="32" t="s">
        <v>1567</v>
      </c>
      <c r="E132" s="32" t="s">
        <v>193</v>
      </c>
      <c r="F132" s="31">
        <v>240</v>
      </c>
      <c r="G132" s="31">
        <v>300</v>
      </c>
      <c r="T132">
        <f t="shared" si="2"/>
        <v>0</v>
      </c>
    </row>
    <row r="133" spans="1:20" x14ac:dyDescent="0.3">
      <c r="A133" s="31">
        <v>130</v>
      </c>
      <c r="B133" s="32" t="s">
        <v>729</v>
      </c>
      <c r="C133" s="32" t="s">
        <v>730</v>
      </c>
      <c r="D133" s="32" t="s">
        <v>732</v>
      </c>
      <c r="E133" s="32" t="s">
        <v>441</v>
      </c>
      <c r="F133" s="31">
        <v>240</v>
      </c>
      <c r="G133" s="31">
        <v>700</v>
      </c>
      <c r="T133">
        <f t="shared" si="2"/>
        <v>0</v>
      </c>
    </row>
    <row r="134" spans="1:20" x14ac:dyDescent="0.3">
      <c r="B134" s="32" t="s">
        <v>3249</v>
      </c>
      <c r="C134" s="32" t="s">
        <v>3248</v>
      </c>
      <c r="D134" s="32" t="s">
        <v>3247</v>
      </c>
      <c r="E134" s="32" t="s">
        <v>2909</v>
      </c>
      <c r="F134" s="31">
        <v>239.67513974619999</v>
      </c>
      <c r="G134" s="31">
        <v>40</v>
      </c>
      <c r="T134">
        <f t="shared" si="2"/>
        <v>0</v>
      </c>
    </row>
    <row r="135" spans="1:20" x14ac:dyDescent="0.3">
      <c r="A135" s="31">
        <v>62</v>
      </c>
      <c r="B135" s="32" t="s">
        <v>358</v>
      </c>
      <c r="C135" s="32" t="s">
        <v>359</v>
      </c>
      <c r="D135" s="32" t="s">
        <v>361</v>
      </c>
      <c r="E135" s="32" t="s">
        <v>187</v>
      </c>
      <c r="F135" s="31">
        <v>230.26567642584001</v>
      </c>
      <c r="G135" s="31">
        <v>1549.9240716769041</v>
      </c>
      <c r="T135">
        <f t="shared" si="2"/>
        <v>0</v>
      </c>
    </row>
    <row r="136" spans="1:20" x14ac:dyDescent="0.3">
      <c r="A136" s="31">
        <v>42</v>
      </c>
      <c r="B136" s="32" t="s">
        <v>245</v>
      </c>
      <c r="C136" s="32" t="s">
        <v>246</v>
      </c>
      <c r="D136" s="32" t="s">
        <v>248</v>
      </c>
      <c r="E136" s="32" t="s">
        <v>244</v>
      </c>
      <c r="F136" s="31">
        <v>230</v>
      </c>
      <c r="G136" s="31">
        <v>2300</v>
      </c>
      <c r="T136">
        <f t="shared" si="2"/>
        <v>0</v>
      </c>
    </row>
    <row r="137" spans="1:20" x14ac:dyDescent="0.3">
      <c r="A137" s="31">
        <v>272</v>
      </c>
      <c r="B137" s="32" t="s">
        <v>1426</v>
      </c>
      <c r="C137" s="32" t="s">
        <v>1427</v>
      </c>
      <c r="D137" s="32" t="s">
        <v>1429</v>
      </c>
      <c r="E137" s="32" t="s">
        <v>645</v>
      </c>
      <c r="F137" s="31">
        <v>229.99275705260001</v>
      </c>
      <c r="G137" s="31">
        <v>304.94052259799997</v>
      </c>
      <c r="T137">
        <f t="shared" si="2"/>
        <v>0</v>
      </c>
    </row>
    <row r="138" spans="1:20" x14ac:dyDescent="0.3">
      <c r="A138" s="31">
        <v>425</v>
      </c>
      <c r="B138" s="32" t="s">
        <v>2131</v>
      </c>
      <c r="C138" s="32" t="s">
        <v>2132</v>
      </c>
      <c r="D138" s="32" t="s">
        <v>2134</v>
      </c>
      <c r="E138" s="32" t="s">
        <v>1658</v>
      </c>
      <c r="F138" s="31">
        <v>220</v>
      </c>
      <c r="G138" s="31">
        <v>200</v>
      </c>
      <c r="T138">
        <f t="shared" si="2"/>
        <v>0</v>
      </c>
    </row>
    <row r="139" spans="1:20" x14ac:dyDescent="0.3">
      <c r="A139" s="31">
        <v>246</v>
      </c>
      <c r="B139" s="32" t="s">
        <v>1301</v>
      </c>
      <c r="C139" s="32" t="s">
        <v>1302</v>
      </c>
      <c r="D139" s="32" t="s">
        <v>1304</v>
      </c>
      <c r="E139" s="32" t="s">
        <v>314</v>
      </c>
      <c r="F139" s="31">
        <v>220</v>
      </c>
      <c r="G139" s="31">
        <v>360</v>
      </c>
      <c r="T139">
        <f t="shared" si="2"/>
        <v>0</v>
      </c>
    </row>
    <row r="140" spans="1:20" x14ac:dyDescent="0.3">
      <c r="B140" s="32" t="s">
        <v>3246</v>
      </c>
      <c r="C140" s="32" t="s">
        <v>3245</v>
      </c>
      <c r="D140" s="32" t="s">
        <v>3244</v>
      </c>
      <c r="E140" s="32" t="s">
        <v>174</v>
      </c>
      <c r="F140" s="31">
        <v>220</v>
      </c>
      <c r="G140" s="31">
        <v>0</v>
      </c>
      <c r="T140">
        <f t="shared" si="2"/>
        <v>1</v>
      </c>
    </row>
    <row r="141" spans="1:20" x14ac:dyDescent="0.3">
      <c r="A141" s="31">
        <v>204</v>
      </c>
      <c r="B141" s="32" t="s">
        <v>1099</v>
      </c>
      <c r="C141" s="32" t="s">
        <v>1100</v>
      </c>
      <c r="D141" s="32" t="s">
        <v>1101</v>
      </c>
      <c r="E141" s="32" t="s">
        <v>441</v>
      </c>
      <c r="F141" s="31">
        <v>200.21619732184999</v>
      </c>
      <c r="G141" s="31">
        <v>414.63417823999998</v>
      </c>
      <c r="T141">
        <f t="shared" si="2"/>
        <v>0</v>
      </c>
    </row>
    <row r="142" spans="1:20" x14ac:dyDescent="0.3">
      <c r="A142" s="31">
        <v>37</v>
      </c>
      <c r="B142" s="32" t="s">
        <v>217</v>
      </c>
      <c r="C142" s="32" t="s">
        <v>218</v>
      </c>
      <c r="D142" s="32" t="s">
        <v>220</v>
      </c>
      <c r="E142" s="32" t="s">
        <v>221</v>
      </c>
      <c r="F142" s="31">
        <v>200</v>
      </c>
      <c r="G142" s="31">
        <v>2500</v>
      </c>
      <c r="T142">
        <f t="shared" si="2"/>
        <v>0</v>
      </c>
    </row>
    <row r="143" spans="1:20" x14ac:dyDescent="0.3">
      <c r="A143" s="31">
        <v>520</v>
      </c>
      <c r="B143" s="32" t="s">
        <v>2560</v>
      </c>
      <c r="C143" s="32" t="s">
        <v>2561</v>
      </c>
      <c r="D143" s="32" t="s">
        <v>2564</v>
      </c>
      <c r="E143" s="32" t="s">
        <v>61</v>
      </c>
      <c r="F143" s="31">
        <v>200</v>
      </c>
      <c r="G143" s="31">
        <v>150</v>
      </c>
      <c r="T143">
        <f t="shared" si="2"/>
        <v>0</v>
      </c>
    </row>
    <row r="144" spans="1:20" x14ac:dyDescent="0.3">
      <c r="A144" s="31">
        <v>200</v>
      </c>
      <c r="B144" s="32" t="s">
        <v>1078</v>
      </c>
      <c r="C144" s="32" t="s">
        <v>1079</v>
      </c>
      <c r="D144" s="32" t="s">
        <v>1081</v>
      </c>
      <c r="E144" s="32" t="s">
        <v>1082</v>
      </c>
      <c r="F144" s="31">
        <v>200</v>
      </c>
      <c r="G144" s="31">
        <v>420</v>
      </c>
      <c r="T144">
        <f t="shared" si="2"/>
        <v>0</v>
      </c>
    </row>
    <row r="145" spans="1:20" x14ac:dyDescent="0.3">
      <c r="A145" s="31">
        <v>146</v>
      </c>
      <c r="B145" s="32" t="s">
        <v>803</v>
      </c>
      <c r="C145" s="32" t="s">
        <v>804</v>
      </c>
      <c r="D145" s="32" t="s">
        <v>807</v>
      </c>
      <c r="E145" s="32" t="s">
        <v>808</v>
      </c>
      <c r="F145" s="31">
        <v>200</v>
      </c>
      <c r="G145" s="31">
        <v>600</v>
      </c>
      <c r="T145">
        <f t="shared" si="2"/>
        <v>0</v>
      </c>
    </row>
    <row r="146" spans="1:20" x14ac:dyDescent="0.3">
      <c r="A146" s="31">
        <v>168</v>
      </c>
      <c r="B146" s="32" t="s">
        <v>917</v>
      </c>
      <c r="C146" s="32" t="s">
        <v>918</v>
      </c>
      <c r="D146" s="32" t="s">
        <v>919</v>
      </c>
      <c r="E146" s="32" t="s">
        <v>227</v>
      </c>
      <c r="F146" s="31">
        <v>200</v>
      </c>
      <c r="G146" s="31">
        <v>510</v>
      </c>
      <c r="T146">
        <f t="shared" si="2"/>
        <v>0</v>
      </c>
    </row>
    <row r="147" spans="1:20" x14ac:dyDescent="0.3">
      <c r="A147" s="31">
        <v>181</v>
      </c>
      <c r="B147" s="32" t="s">
        <v>980</v>
      </c>
      <c r="C147" s="32" t="s">
        <v>981</v>
      </c>
      <c r="D147" s="32" t="s">
        <v>983</v>
      </c>
      <c r="E147" s="32" t="s">
        <v>49</v>
      </c>
      <c r="F147" s="31">
        <v>200</v>
      </c>
      <c r="G147" s="31">
        <v>480</v>
      </c>
      <c r="T147">
        <f t="shared" si="2"/>
        <v>0</v>
      </c>
    </row>
    <row r="148" spans="1:20" x14ac:dyDescent="0.3">
      <c r="A148" s="31">
        <v>111</v>
      </c>
      <c r="B148" s="32" t="s">
        <v>3243</v>
      </c>
      <c r="C148" s="32" t="s">
        <v>631</v>
      </c>
      <c r="D148" s="32" t="s">
        <v>633</v>
      </c>
      <c r="E148" s="32" t="s">
        <v>259</v>
      </c>
      <c r="F148" s="31">
        <v>200</v>
      </c>
      <c r="G148" s="31">
        <v>800</v>
      </c>
      <c r="T148">
        <f t="shared" si="2"/>
        <v>0</v>
      </c>
    </row>
    <row r="149" spans="1:20" x14ac:dyDescent="0.3">
      <c r="A149" s="31">
        <v>266</v>
      </c>
      <c r="B149" s="32" t="s">
        <v>1398</v>
      </c>
      <c r="C149" s="32" t="s">
        <v>1399</v>
      </c>
      <c r="D149" s="32" t="s">
        <v>1400</v>
      </c>
      <c r="E149" s="32" t="s">
        <v>227</v>
      </c>
      <c r="F149" s="31">
        <v>200</v>
      </c>
      <c r="G149" s="31">
        <v>320</v>
      </c>
      <c r="T149">
        <f t="shared" si="2"/>
        <v>0</v>
      </c>
    </row>
    <row r="150" spans="1:20" x14ac:dyDescent="0.3">
      <c r="B150" s="32" t="s">
        <v>3242</v>
      </c>
      <c r="C150" s="32" t="s">
        <v>3241</v>
      </c>
      <c r="D150" s="32" t="s">
        <v>3240</v>
      </c>
      <c r="E150" s="32" t="s">
        <v>259</v>
      </c>
      <c r="F150" s="31">
        <v>200</v>
      </c>
      <c r="G150" s="31">
        <v>1</v>
      </c>
      <c r="T150">
        <f t="shared" si="2"/>
        <v>0</v>
      </c>
    </row>
    <row r="151" spans="1:20" x14ac:dyDescent="0.3">
      <c r="A151" s="31">
        <v>195</v>
      </c>
      <c r="B151" s="32" t="s">
        <v>1051</v>
      </c>
      <c r="C151" s="32" t="s">
        <v>1052</v>
      </c>
      <c r="D151" s="32" t="s">
        <v>1054</v>
      </c>
      <c r="E151" s="32" t="s">
        <v>510</v>
      </c>
      <c r="F151" s="31">
        <v>200</v>
      </c>
      <c r="G151" s="31">
        <v>430</v>
      </c>
      <c r="T151">
        <f t="shared" si="2"/>
        <v>0</v>
      </c>
    </row>
    <row r="152" spans="1:20" x14ac:dyDescent="0.3">
      <c r="A152" s="31">
        <v>182</v>
      </c>
      <c r="B152" s="32" t="s">
        <v>985</v>
      </c>
      <c r="C152" s="32" t="s">
        <v>986</v>
      </c>
      <c r="D152" s="32" t="s">
        <v>987</v>
      </c>
      <c r="E152" s="32" t="s">
        <v>988</v>
      </c>
      <c r="F152" s="31">
        <v>200</v>
      </c>
      <c r="G152" s="31">
        <v>480</v>
      </c>
      <c r="T152">
        <f t="shared" si="2"/>
        <v>0</v>
      </c>
    </row>
    <row r="153" spans="1:20" x14ac:dyDescent="0.3">
      <c r="B153" s="32" t="s">
        <v>3239</v>
      </c>
      <c r="C153" s="32" t="s">
        <v>3238</v>
      </c>
      <c r="D153" s="32" t="s">
        <v>3237</v>
      </c>
      <c r="E153" s="32" t="s">
        <v>221</v>
      </c>
      <c r="F153" s="31">
        <v>200</v>
      </c>
      <c r="G153" s="31">
        <v>120</v>
      </c>
      <c r="T153">
        <f t="shared" si="2"/>
        <v>0</v>
      </c>
    </row>
    <row r="154" spans="1:20" x14ac:dyDescent="0.3">
      <c r="A154" s="31">
        <v>15</v>
      </c>
      <c r="B154" s="32" t="s">
        <v>97</v>
      </c>
      <c r="C154" s="32" t="s">
        <v>98</v>
      </c>
      <c r="D154" s="32" t="s">
        <v>99</v>
      </c>
      <c r="E154" s="32" t="s">
        <v>100</v>
      </c>
      <c r="F154" s="31">
        <v>200</v>
      </c>
      <c r="G154" s="31">
        <v>6000</v>
      </c>
      <c r="T154">
        <f t="shared" si="2"/>
        <v>0</v>
      </c>
    </row>
    <row r="155" spans="1:20" x14ac:dyDescent="0.3">
      <c r="A155" s="31">
        <v>72</v>
      </c>
      <c r="B155" s="32" t="s">
        <v>412</v>
      </c>
      <c r="C155" s="32" t="s">
        <v>413</v>
      </c>
      <c r="D155" s="32" t="s">
        <v>416</v>
      </c>
      <c r="E155" s="32" t="s">
        <v>227</v>
      </c>
      <c r="F155" s="31">
        <v>200</v>
      </c>
      <c r="G155" s="31">
        <v>1300</v>
      </c>
      <c r="T155">
        <f t="shared" si="2"/>
        <v>0</v>
      </c>
    </row>
    <row r="156" spans="1:20" x14ac:dyDescent="0.3">
      <c r="A156" s="31">
        <v>264</v>
      </c>
      <c r="B156" s="32" t="s">
        <v>1390</v>
      </c>
      <c r="C156" s="32" t="s">
        <v>804</v>
      </c>
      <c r="D156" s="32" t="s">
        <v>3236</v>
      </c>
      <c r="E156" s="32" t="s">
        <v>808</v>
      </c>
      <c r="F156" s="31">
        <v>200</v>
      </c>
      <c r="G156" s="31">
        <v>330</v>
      </c>
      <c r="T156">
        <f t="shared" si="2"/>
        <v>0</v>
      </c>
    </row>
    <row r="157" spans="1:20" x14ac:dyDescent="0.3">
      <c r="A157" s="31">
        <v>27</v>
      </c>
      <c r="B157" s="32" t="s">
        <v>165</v>
      </c>
      <c r="C157" s="32" t="s">
        <v>166</v>
      </c>
      <c r="D157" s="32" t="s">
        <v>168</v>
      </c>
      <c r="E157" s="32" t="s">
        <v>169</v>
      </c>
      <c r="F157" s="31">
        <v>180.45853123239999</v>
      </c>
      <c r="G157" s="31">
        <v>3800.0831424819999</v>
      </c>
      <c r="T157">
        <f t="shared" si="2"/>
        <v>0</v>
      </c>
    </row>
    <row r="158" spans="1:20" x14ac:dyDescent="0.3">
      <c r="A158" s="31">
        <v>319</v>
      </c>
      <c r="B158" s="32" t="s">
        <v>1649</v>
      </c>
      <c r="C158" s="32" t="s">
        <v>1650</v>
      </c>
      <c r="D158" s="32" t="s">
        <v>1651</v>
      </c>
      <c r="E158" s="32" t="s">
        <v>174</v>
      </c>
      <c r="F158" s="31">
        <v>180</v>
      </c>
      <c r="G158" s="31">
        <v>280</v>
      </c>
      <c r="T158">
        <f t="shared" si="2"/>
        <v>0</v>
      </c>
    </row>
    <row r="159" spans="1:20" x14ac:dyDescent="0.3">
      <c r="A159" s="31">
        <v>289</v>
      </c>
      <c r="B159" s="32" t="s">
        <v>1509</v>
      </c>
      <c r="C159" s="32" t="s">
        <v>1510</v>
      </c>
      <c r="D159" s="32" t="s">
        <v>1512</v>
      </c>
      <c r="E159" s="32" t="s">
        <v>221</v>
      </c>
      <c r="F159" s="31">
        <v>180</v>
      </c>
      <c r="G159" s="31">
        <v>300</v>
      </c>
      <c r="T159">
        <f t="shared" si="2"/>
        <v>0</v>
      </c>
    </row>
    <row r="160" spans="1:20" x14ac:dyDescent="0.3">
      <c r="A160" s="31">
        <v>491</v>
      </c>
      <c r="B160" s="32" t="s">
        <v>2431</v>
      </c>
      <c r="C160" s="32" t="s">
        <v>2432</v>
      </c>
      <c r="D160" s="32" t="s">
        <v>2433</v>
      </c>
      <c r="E160" s="32" t="s">
        <v>49</v>
      </c>
      <c r="F160" s="31">
        <v>180</v>
      </c>
      <c r="G160" s="31">
        <v>160</v>
      </c>
      <c r="T160">
        <f t="shared" si="2"/>
        <v>0</v>
      </c>
    </row>
    <row r="161" spans="1:20" x14ac:dyDescent="0.3">
      <c r="A161" s="31">
        <v>291</v>
      </c>
      <c r="B161" s="32" t="s">
        <v>1519</v>
      </c>
      <c r="C161" s="32" t="s">
        <v>1520</v>
      </c>
      <c r="D161" s="32" t="s">
        <v>1521</v>
      </c>
      <c r="E161" s="32" t="s">
        <v>1522</v>
      </c>
      <c r="F161" s="31">
        <v>180</v>
      </c>
      <c r="G161" s="31">
        <v>300</v>
      </c>
      <c r="T161">
        <f t="shared" si="2"/>
        <v>0</v>
      </c>
    </row>
    <row r="162" spans="1:20" x14ac:dyDescent="0.3">
      <c r="B162" s="32" t="s">
        <v>3235</v>
      </c>
      <c r="C162" s="32" t="s">
        <v>3234</v>
      </c>
      <c r="D162" s="32" t="s">
        <v>3233</v>
      </c>
      <c r="E162" s="32" t="s">
        <v>1097</v>
      </c>
      <c r="F162" s="31">
        <v>180</v>
      </c>
      <c r="G162" s="31">
        <v>0</v>
      </c>
      <c r="T162">
        <f t="shared" si="2"/>
        <v>1</v>
      </c>
    </row>
    <row r="163" spans="1:20" x14ac:dyDescent="0.3">
      <c r="A163" s="31">
        <v>256</v>
      </c>
      <c r="B163" s="32" t="s">
        <v>1349</v>
      </c>
      <c r="C163" s="32" t="s">
        <v>1350</v>
      </c>
      <c r="D163" s="32" t="s">
        <v>1352</v>
      </c>
      <c r="E163" s="32" t="s">
        <v>808</v>
      </c>
      <c r="F163" s="31">
        <v>180</v>
      </c>
      <c r="G163" s="31">
        <v>340</v>
      </c>
      <c r="T163">
        <f t="shared" si="2"/>
        <v>0</v>
      </c>
    </row>
    <row r="164" spans="1:20" x14ac:dyDescent="0.3">
      <c r="C164" s="32" t="s">
        <v>3232</v>
      </c>
      <c r="D164" s="32" t="s">
        <v>3231</v>
      </c>
      <c r="E164" s="32" t="s">
        <v>3009</v>
      </c>
      <c r="F164" s="31">
        <v>180</v>
      </c>
      <c r="G164" s="31">
        <v>0</v>
      </c>
      <c r="T164">
        <f t="shared" si="2"/>
        <v>1</v>
      </c>
    </row>
    <row r="165" spans="1:20" x14ac:dyDescent="0.3">
      <c r="B165" s="32" t="s">
        <v>3230</v>
      </c>
      <c r="C165" s="32" t="s">
        <v>3229</v>
      </c>
      <c r="D165" s="32" t="s">
        <v>3228</v>
      </c>
      <c r="E165" s="32" t="s">
        <v>193</v>
      </c>
      <c r="F165" s="31">
        <v>180</v>
      </c>
      <c r="G165" s="31">
        <v>99</v>
      </c>
      <c r="T165">
        <f t="shared" si="2"/>
        <v>0</v>
      </c>
    </row>
    <row r="166" spans="1:20" x14ac:dyDescent="0.3">
      <c r="A166" s="31">
        <v>158</v>
      </c>
      <c r="B166" s="32" t="s">
        <v>866</v>
      </c>
      <c r="C166" s="32" t="s">
        <v>867</v>
      </c>
      <c r="D166" s="32" t="s">
        <v>868</v>
      </c>
      <c r="E166" s="32" t="s">
        <v>227</v>
      </c>
      <c r="F166" s="31">
        <v>170</v>
      </c>
      <c r="G166" s="31">
        <v>550</v>
      </c>
      <c r="T166">
        <f t="shared" si="2"/>
        <v>0</v>
      </c>
    </row>
    <row r="167" spans="1:20" x14ac:dyDescent="0.3">
      <c r="A167" s="31">
        <v>268</v>
      </c>
      <c r="B167" s="32" t="s">
        <v>1407</v>
      </c>
      <c r="C167" s="32" t="s">
        <v>1259</v>
      </c>
      <c r="D167" s="32" t="s">
        <v>1409</v>
      </c>
      <c r="E167" s="32" t="s">
        <v>174</v>
      </c>
      <c r="F167" s="31">
        <v>170</v>
      </c>
      <c r="G167" s="31">
        <v>320</v>
      </c>
      <c r="T167">
        <f t="shared" si="2"/>
        <v>0</v>
      </c>
    </row>
    <row r="168" spans="1:20" x14ac:dyDescent="0.3">
      <c r="A168" s="31">
        <v>137</v>
      </c>
      <c r="B168" s="32" t="s">
        <v>760</v>
      </c>
      <c r="C168" s="32" t="s">
        <v>761</v>
      </c>
      <c r="D168" s="32" t="s">
        <v>762</v>
      </c>
      <c r="E168" s="32" t="s">
        <v>352</v>
      </c>
      <c r="F168" s="31">
        <v>170</v>
      </c>
      <c r="G168" s="31">
        <v>650</v>
      </c>
      <c r="T168">
        <f t="shared" si="2"/>
        <v>0</v>
      </c>
    </row>
    <row r="169" spans="1:20" x14ac:dyDescent="0.3">
      <c r="B169" s="32" t="s">
        <v>3227</v>
      </c>
      <c r="C169" s="32" t="s">
        <v>3226</v>
      </c>
      <c r="D169" s="32" t="s">
        <v>3225</v>
      </c>
      <c r="E169" s="32" t="s">
        <v>49</v>
      </c>
      <c r="F169" s="31">
        <v>170</v>
      </c>
      <c r="G169" s="31">
        <v>120</v>
      </c>
      <c r="T169">
        <f t="shared" si="2"/>
        <v>0</v>
      </c>
    </row>
    <row r="170" spans="1:20" x14ac:dyDescent="0.3">
      <c r="A170" s="31">
        <v>184</v>
      </c>
      <c r="B170" s="32" t="s">
        <v>996</v>
      </c>
      <c r="C170" s="32" t="s">
        <v>997</v>
      </c>
      <c r="D170" s="32" t="s">
        <v>998</v>
      </c>
      <c r="E170" s="32" t="s">
        <v>999</v>
      </c>
      <c r="F170" s="31">
        <v>170</v>
      </c>
      <c r="G170" s="31">
        <v>460</v>
      </c>
      <c r="T170">
        <f t="shared" si="2"/>
        <v>0</v>
      </c>
    </row>
    <row r="171" spans="1:20" x14ac:dyDescent="0.3">
      <c r="A171" s="31">
        <v>197</v>
      </c>
      <c r="B171" s="32" t="s">
        <v>1061</v>
      </c>
      <c r="C171" s="32" t="s">
        <v>1062</v>
      </c>
      <c r="D171" s="32" t="s">
        <v>1064</v>
      </c>
      <c r="E171" s="32" t="s">
        <v>72</v>
      </c>
      <c r="F171" s="31">
        <v>169.96292077555199</v>
      </c>
      <c r="G171" s="31">
        <v>425.130373033745</v>
      </c>
      <c r="T171">
        <f t="shared" si="2"/>
        <v>0</v>
      </c>
    </row>
    <row r="172" spans="1:20" x14ac:dyDescent="0.3">
      <c r="A172" s="31">
        <v>328</v>
      </c>
      <c r="B172" s="32" t="s">
        <v>1692</v>
      </c>
      <c r="C172" s="32" t="s">
        <v>1506</v>
      </c>
      <c r="D172" s="32" t="s">
        <v>181</v>
      </c>
      <c r="E172" s="32" t="s">
        <v>808</v>
      </c>
      <c r="F172" s="31">
        <v>160.309000127502</v>
      </c>
      <c r="G172" s="31">
        <v>274.620484360935</v>
      </c>
      <c r="T172">
        <f t="shared" si="2"/>
        <v>0</v>
      </c>
    </row>
    <row r="173" spans="1:20" x14ac:dyDescent="0.3">
      <c r="A173" s="31">
        <v>260</v>
      </c>
      <c r="B173" s="32" t="s">
        <v>1370</v>
      </c>
      <c r="C173" s="32" t="s">
        <v>1371</v>
      </c>
      <c r="D173" s="32" t="s">
        <v>3224</v>
      </c>
      <c r="E173" s="32" t="s">
        <v>645</v>
      </c>
      <c r="F173" s="31">
        <v>160</v>
      </c>
      <c r="G173" s="31">
        <v>330</v>
      </c>
      <c r="T173">
        <f t="shared" si="2"/>
        <v>0</v>
      </c>
    </row>
    <row r="174" spans="1:20" x14ac:dyDescent="0.3">
      <c r="A174" s="31">
        <v>400</v>
      </c>
      <c r="B174" s="32" t="s">
        <v>2021</v>
      </c>
      <c r="C174" s="32" t="s">
        <v>2022</v>
      </c>
      <c r="D174" s="32" t="s">
        <v>2023</v>
      </c>
      <c r="E174" s="32" t="s">
        <v>1987</v>
      </c>
      <c r="F174" s="31">
        <v>160</v>
      </c>
      <c r="G174" s="31">
        <v>210</v>
      </c>
      <c r="T174">
        <f t="shared" si="2"/>
        <v>0</v>
      </c>
    </row>
    <row r="175" spans="1:20" x14ac:dyDescent="0.3">
      <c r="B175" s="32" t="s">
        <v>3223</v>
      </c>
      <c r="C175" s="32" t="s">
        <v>3222</v>
      </c>
      <c r="D175" s="32" t="s">
        <v>3221</v>
      </c>
      <c r="E175" s="32" t="s">
        <v>227</v>
      </c>
      <c r="F175" s="31">
        <v>160</v>
      </c>
      <c r="G175" s="31">
        <v>92.038528915200004</v>
      </c>
      <c r="T175">
        <f t="shared" si="2"/>
        <v>0</v>
      </c>
    </row>
    <row r="176" spans="1:20" x14ac:dyDescent="0.3">
      <c r="A176" s="31">
        <v>234</v>
      </c>
      <c r="B176" s="32" t="s">
        <v>1243</v>
      </c>
      <c r="C176" s="32" t="s">
        <v>1244</v>
      </c>
      <c r="D176" s="32" t="s">
        <v>1245</v>
      </c>
      <c r="E176" s="32" t="s">
        <v>174</v>
      </c>
      <c r="F176" s="31">
        <v>160</v>
      </c>
      <c r="G176" s="31">
        <v>380</v>
      </c>
      <c r="T176">
        <f t="shared" si="2"/>
        <v>0</v>
      </c>
    </row>
    <row r="177" spans="1:20" x14ac:dyDescent="0.3">
      <c r="A177" s="31">
        <v>317</v>
      </c>
      <c r="B177" s="32" t="s">
        <v>1640</v>
      </c>
      <c r="C177" s="32" t="s">
        <v>1641</v>
      </c>
      <c r="D177" s="32" t="s">
        <v>1642</v>
      </c>
      <c r="E177" s="32" t="s">
        <v>1241</v>
      </c>
      <c r="F177" s="31">
        <v>160</v>
      </c>
      <c r="G177" s="31">
        <v>280</v>
      </c>
      <c r="T177">
        <f t="shared" si="2"/>
        <v>0</v>
      </c>
    </row>
    <row r="178" spans="1:20" x14ac:dyDescent="0.3">
      <c r="A178" s="31">
        <v>302</v>
      </c>
      <c r="B178" s="32" t="s">
        <v>1568</v>
      </c>
      <c r="C178" s="32" t="s">
        <v>1569</v>
      </c>
      <c r="D178" s="32" t="s">
        <v>1570</v>
      </c>
      <c r="E178" s="32" t="s">
        <v>692</v>
      </c>
      <c r="F178" s="31">
        <v>160</v>
      </c>
      <c r="G178" s="31">
        <v>300</v>
      </c>
      <c r="T178">
        <f t="shared" si="2"/>
        <v>0</v>
      </c>
    </row>
    <row r="179" spans="1:20" x14ac:dyDescent="0.3">
      <c r="B179" s="32" t="s">
        <v>3220</v>
      </c>
      <c r="C179" s="32" t="s">
        <v>3219</v>
      </c>
      <c r="D179" s="32" t="s">
        <v>3218</v>
      </c>
      <c r="E179" s="32" t="s">
        <v>2705</v>
      </c>
      <c r="F179" s="31">
        <v>160</v>
      </c>
      <c r="G179" s="31">
        <v>0</v>
      </c>
      <c r="T179">
        <f t="shared" si="2"/>
        <v>1</v>
      </c>
    </row>
    <row r="180" spans="1:20" x14ac:dyDescent="0.3">
      <c r="A180" s="31">
        <v>348</v>
      </c>
      <c r="B180" s="32" t="s">
        <v>1779</v>
      </c>
      <c r="C180" s="32" t="s">
        <v>1780</v>
      </c>
      <c r="D180" s="32" t="s">
        <v>1781</v>
      </c>
      <c r="E180" s="32" t="s">
        <v>503</v>
      </c>
      <c r="F180" s="31">
        <v>160</v>
      </c>
      <c r="G180" s="31">
        <v>250</v>
      </c>
      <c r="T180">
        <f t="shared" si="2"/>
        <v>0</v>
      </c>
    </row>
    <row r="181" spans="1:20" x14ac:dyDescent="0.3">
      <c r="A181" s="31">
        <v>386</v>
      </c>
      <c r="B181" s="32" t="s">
        <v>1955</v>
      </c>
      <c r="C181" s="32" t="s">
        <v>1641</v>
      </c>
      <c r="D181" s="32" t="s">
        <v>1957</v>
      </c>
      <c r="E181" s="32" t="s">
        <v>1958</v>
      </c>
      <c r="F181" s="31">
        <v>160</v>
      </c>
      <c r="G181" s="31">
        <v>220</v>
      </c>
      <c r="T181">
        <f t="shared" si="2"/>
        <v>0</v>
      </c>
    </row>
    <row r="182" spans="1:20" x14ac:dyDescent="0.3">
      <c r="B182" s="32" t="s">
        <v>3217</v>
      </c>
      <c r="C182" s="32" t="s">
        <v>488</v>
      </c>
      <c r="D182" s="32" t="s">
        <v>749</v>
      </c>
      <c r="E182" s="32" t="s">
        <v>55</v>
      </c>
      <c r="F182" s="31">
        <v>159.980173273248</v>
      </c>
      <c r="G182" s="31">
        <v>0</v>
      </c>
      <c r="T182">
        <f t="shared" si="2"/>
        <v>1</v>
      </c>
    </row>
    <row r="183" spans="1:20" x14ac:dyDescent="0.3">
      <c r="A183" s="31">
        <v>65</v>
      </c>
      <c r="B183" s="32" t="s">
        <v>374</v>
      </c>
      <c r="C183" s="32" t="s">
        <v>375</v>
      </c>
      <c r="D183" s="32" t="s">
        <v>377</v>
      </c>
      <c r="E183" s="32" t="s">
        <v>73</v>
      </c>
      <c r="F183" s="31">
        <v>159.77767845413101</v>
      </c>
      <c r="G183" s="31">
        <v>1449.73293878708</v>
      </c>
      <c r="T183">
        <f t="shared" si="2"/>
        <v>0</v>
      </c>
    </row>
    <row r="184" spans="1:20" x14ac:dyDescent="0.3">
      <c r="B184" s="32" t="s">
        <v>3216</v>
      </c>
      <c r="C184" s="32" t="s">
        <v>3215</v>
      </c>
      <c r="D184" s="32" t="s">
        <v>3214</v>
      </c>
      <c r="E184" s="32" t="s">
        <v>469</v>
      </c>
      <c r="F184" s="31">
        <v>153</v>
      </c>
      <c r="G184" s="31">
        <v>0</v>
      </c>
      <c r="T184">
        <f t="shared" si="2"/>
        <v>1</v>
      </c>
    </row>
    <row r="185" spans="1:20" x14ac:dyDescent="0.3">
      <c r="A185" s="31">
        <v>471</v>
      </c>
      <c r="B185" s="32" t="s">
        <v>3213</v>
      </c>
      <c r="C185" s="32" t="s">
        <v>1709</v>
      </c>
      <c r="D185" s="32" t="s">
        <v>910</v>
      </c>
      <c r="E185" s="32" t="s">
        <v>162</v>
      </c>
      <c r="F185" s="31">
        <v>150.32579021699999</v>
      </c>
      <c r="G185" s="31">
        <v>144.97431881963001</v>
      </c>
      <c r="T185">
        <f t="shared" si="2"/>
        <v>0</v>
      </c>
    </row>
    <row r="186" spans="1:20" x14ac:dyDescent="0.3">
      <c r="A186" s="31">
        <v>405</v>
      </c>
      <c r="B186" s="32" t="s">
        <v>2041</v>
      </c>
      <c r="C186" s="32" t="s">
        <v>2042</v>
      </c>
      <c r="D186" s="32" t="s">
        <v>2043</v>
      </c>
      <c r="E186" s="32" t="s">
        <v>49</v>
      </c>
      <c r="F186" s="31">
        <v>150.23927557132001</v>
      </c>
      <c r="G186" s="31">
        <v>209.8457334487</v>
      </c>
      <c r="T186">
        <f t="shared" si="2"/>
        <v>0</v>
      </c>
    </row>
    <row r="187" spans="1:20" x14ac:dyDescent="0.3">
      <c r="A187" s="31">
        <v>238</v>
      </c>
      <c r="B187" s="32" t="s">
        <v>1263</v>
      </c>
      <c r="C187" s="32" t="s">
        <v>1264</v>
      </c>
      <c r="D187" s="32" t="s">
        <v>1265</v>
      </c>
      <c r="E187" s="32" t="s">
        <v>55</v>
      </c>
      <c r="F187" s="31">
        <v>150.11227872000001</v>
      </c>
      <c r="G187" s="31">
        <v>375.12241260064002</v>
      </c>
      <c r="T187">
        <f t="shared" si="2"/>
        <v>0</v>
      </c>
    </row>
    <row r="188" spans="1:20" x14ac:dyDescent="0.3">
      <c r="A188" s="31">
        <v>346</v>
      </c>
      <c r="B188" s="32" t="s">
        <v>1769</v>
      </c>
      <c r="C188" s="32" t="s">
        <v>1770</v>
      </c>
      <c r="D188" s="32" t="s">
        <v>1772</v>
      </c>
      <c r="E188" s="32" t="s">
        <v>31</v>
      </c>
      <c r="F188" s="31">
        <v>150</v>
      </c>
      <c r="G188" s="31">
        <v>250</v>
      </c>
      <c r="T188">
        <f t="shared" si="2"/>
        <v>0</v>
      </c>
    </row>
    <row r="189" spans="1:20" x14ac:dyDescent="0.3">
      <c r="A189" s="31">
        <v>505</v>
      </c>
      <c r="B189" s="32" t="s">
        <v>2493</v>
      </c>
      <c r="C189" s="32" t="s">
        <v>2494</v>
      </c>
      <c r="D189" s="32" t="s">
        <v>2495</v>
      </c>
      <c r="E189" s="32" t="s">
        <v>221</v>
      </c>
      <c r="F189" s="31">
        <v>150</v>
      </c>
      <c r="G189" s="31">
        <v>150</v>
      </c>
      <c r="T189">
        <f t="shared" si="2"/>
        <v>0</v>
      </c>
    </row>
    <row r="190" spans="1:20" x14ac:dyDescent="0.3">
      <c r="A190" s="31">
        <v>421</v>
      </c>
      <c r="B190" s="32" t="s">
        <v>2112</v>
      </c>
      <c r="C190" s="32" t="s">
        <v>2113</v>
      </c>
      <c r="D190" s="32" t="s">
        <v>2114</v>
      </c>
      <c r="E190" s="32" t="s">
        <v>1658</v>
      </c>
      <c r="F190" s="31">
        <v>150</v>
      </c>
      <c r="G190" s="31">
        <v>200</v>
      </c>
      <c r="T190">
        <f t="shared" si="2"/>
        <v>0</v>
      </c>
    </row>
    <row r="191" spans="1:20" x14ac:dyDescent="0.3">
      <c r="B191" s="32" t="s">
        <v>3212</v>
      </c>
      <c r="C191" s="32" t="s">
        <v>3211</v>
      </c>
      <c r="D191" s="32" t="s">
        <v>3210</v>
      </c>
      <c r="E191" s="32" t="s">
        <v>281</v>
      </c>
      <c r="F191" s="31">
        <v>150</v>
      </c>
      <c r="G191" s="31">
        <v>1</v>
      </c>
      <c r="T191">
        <f t="shared" si="2"/>
        <v>0</v>
      </c>
    </row>
    <row r="192" spans="1:20" x14ac:dyDescent="0.3">
      <c r="A192" s="31">
        <v>160</v>
      </c>
      <c r="B192" s="32" t="s">
        <v>878</v>
      </c>
      <c r="C192" s="32" t="s">
        <v>879</v>
      </c>
      <c r="D192" s="32" t="s">
        <v>881</v>
      </c>
      <c r="E192" s="32" t="s">
        <v>227</v>
      </c>
      <c r="F192" s="31">
        <v>150</v>
      </c>
      <c r="G192" s="31">
        <v>550</v>
      </c>
      <c r="T192">
        <f t="shared" si="2"/>
        <v>0</v>
      </c>
    </row>
    <row r="193" spans="1:20" x14ac:dyDescent="0.3">
      <c r="B193" s="32" t="s">
        <v>3209</v>
      </c>
      <c r="C193" s="32" t="s">
        <v>3208</v>
      </c>
      <c r="D193" s="32" t="s">
        <v>3207</v>
      </c>
      <c r="E193" s="32" t="s">
        <v>3206</v>
      </c>
      <c r="F193" s="31">
        <v>150</v>
      </c>
      <c r="G193" s="31">
        <v>130</v>
      </c>
      <c r="T193">
        <f t="shared" si="2"/>
        <v>0</v>
      </c>
    </row>
    <row r="194" spans="1:20" x14ac:dyDescent="0.3">
      <c r="A194" s="31">
        <v>371</v>
      </c>
      <c r="B194" s="32" t="s">
        <v>1890</v>
      </c>
      <c r="C194" s="32" t="s">
        <v>1891</v>
      </c>
      <c r="D194" s="32" t="s">
        <v>1892</v>
      </c>
      <c r="E194" s="32" t="s">
        <v>808</v>
      </c>
      <c r="F194" s="31">
        <v>150</v>
      </c>
      <c r="G194" s="31">
        <v>240</v>
      </c>
      <c r="T194">
        <f t="shared" si="2"/>
        <v>0</v>
      </c>
    </row>
    <row r="195" spans="1:20" x14ac:dyDescent="0.3">
      <c r="A195" s="31">
        <v>369</v>
      </c>
      <c r="B195" s="32" t="s">
        <v>1881</v>
      </c>
      <c r="C195" s="32" t="s">
        <v>1882</v>
      </c>
      <c r="D195" s="32" t="s">
        <v>1883</v>
      </c>
      <c r="E195" s="32" t="s">
        <v>221</v>
      </c>
      <c r="F195" s="31">
        <v>150</v>
      </c>
      <c r="G195" s="31">
        <v>240</v>
      </c>
      <c r="T195">
        <f t="shared" ref="T195:T258" si="3">IF(G195=0,1,0)</f>
        <v>0</v>
      </c>
    </row>
    <row r="196" spans="1:20" x14ac:dyDescent="0.3">
      <c r="A196" s="31">
        <v>327</v>
      </c>
      <c r="B196" s="32" t="s">
        <v>1688</v>
      </c>
      <c r="C196" s="32" t="s">
        <v>1689</v>
      </c>
      <c r="D196" s="32" t="s">
        <v>1690</v>
      </c>
      <c r="E196" s="32" t="s">
        <v>645</v>
      </c>
      <c r="F196" s="31">
        <v>150</v>
      </c>
      <c r="G196" s="31">
        <v>275</v>
      </c>
      <c r="T196">
        <f t="shared" si="3"/>
        <v>0</v>
      </c>
    </row>
    <row r="197" spans="1:20" x14ac:dyDescent="0.3">
      <c r="A197" s="31">
        <v>207</v>
      </c>
      <c r="B197" s="32" t="s">
        <v>1113</v>
      </c>
      <c r="C197" s="32" t="s">
        <v>1114</v>
      </c>
      <c r="D197" s="32" t="s">
        <v>1115</v>
      </c>
      <c r="E197" s="32" t="s">
        <v>79</v>
      </c>
      <c r="F197" s="31">
        <v>150</v>
      </c>
      <c r="G197" s="31">
        <v>400</v>
      </c>
      <c r="T197">
        <f t="shared" si="3"/>
        <v>0</v>
      </c>
    </row>
    <row r="198" spans="1:20" x14ac:dyDescent="0.3">
      <c r="B198" s="32" t="s">
        <v>3205</v>
      </c>
      <c r="C198" s="32" t="s">
        <v>3204</v>
      </c>
      <c r="D198" s="32" t="s">
        <v>3203</v>
      </c>
      <c r="E198" s="32" t="s">
        <v>469</v>
      </c>
      <c r="F198" s="31">
        <v>150</v>
      </c>
      <c r="G198" s="31">
        <v>0</v>
      </c>
      <c r="T198">
        <f t="shared" si="3"/>
        <v>1</v>
      </c>
    </row>
    <row r="199" spans="1:20" x14ac:dyDescent="0.3">
      <c r="A199" s="31">
        <v>389</v>
      </c>
      <c r="B199" s="32" t="s">
        <v>1968</v>
      </c>
      <c r="C199" s="32" t="s">
        <v>1969</v>
      </c>
      <c r="D199" s="32" t="s">
        <v>1970</v>
      </c>
      <c r="E199" s="32" t="s">
        <v>1971</v>
      </c>
      <c r="F199" s="31">
        <v>150</v>
      </c>
      <c r="G199" s="31">
        <v>220</v>
      </c>
      <c r="T199">
        <f t="shared" si="3"/>
        <v>0</v>
      </c>
    </row>
    <row r="200" spans="1:20" x14ac:dyDescent="0.3">
      <c r="A200" s="31">
        <v>249</v>
      </c>
      <c r="B200" s="32" t="s">
        <v>1315</v>
      </c>
      <c r="C200" s="32" t="s">
        <v>1316</v>
      </c>
      <c r="D200" s="32" t="s">
        <v>1317</v>
      </c>
      <c r="E200" s="32" t="s">
        <v>55</v>
      </c>
      <c r="F200" s="31">
        <v>150</v>
      </c>
      <c r="G200" s="31">
        <v>350</v>
      </c>
      <c r="T200">
        <f t="shared" si="3"/>
        <v>0</v>
      </c>
    </row>
    <row r="201" spans="1:20" x14ac:dyDescent="0.3">
      <c r="A201" s="31">
        <v>374</v>
      </c>
      <c r="B201" s="32" t="s">
        <v>1903</v>
      </c>
      <c r="C201" s="32" t="s">
        <v>1904</v>
      </c>
      <c r="D201" s="32" t="s">
        <v>1905</v>
      </c>
      <c r="E201" s="32" t="s">
        <v>227</v>
      </c>
      <c r="F201" s="31">
        <v>149.86528236340999</v>
      </c>
      <c r="G201" s="31">
        <v>230.4773650299</v>
      </c>
      <c r="T201">
        <f t="shared" si="3"/>
        <v>0</v>
      </c>
    </row>
    <row r="202" spans="1:20" x14ac:dyDescent="0.3">
      <c r="B202" s="32" t="s">
        <v>3202</v>
      </c>
      <c r="C202" s="32" t="s">
        <v>3201</v>
      </c>
      <c r="D202" s="32" t="s">
        <v>3200</v>
      </c>
      <c r="E202" s="32" t="s">
        <v>227</v>
      </c>
      <c r="F202" s="31">
        <v>140.42412225232999</v>
      </c>
      <c r="G202" s="31">
        <v>69.458510337920004</v>
      </c>
      <c r="T202">
        <f t="shared" si="3"/>
        <v>0</v>
      </c>
    </row>
    <row r="203" spans="1:20" x14ac:dyDescent="0.3">
      <c r="B203" s="32" t="s">
        <v>3199</v>
      </c>
      <c r="C203" s="32" t="s">
        <v>3198</v>
      </c>
      <c r="D203" s="32" t="s">
        <v>3197</v>
      </c>
      <c r="E203" s="32" t="s">
        <v>61</v>
      </c>
      <c r="F203" s="31">
        <v>140.07639637439999</v>
      </c>
      <c r="G203" s="31">
        <v>147.95512468960001</v>
      </c>
      <c r="T203">
        <f t="shared" si="3"/>
        <v>0</v>
      </c>
    </row>
    <row r="204" spans="1:20" x14ac:dyDescent="0.3">
      <c r="A204" s="31">
        <v>347</v>
      </c>
      <c r="B204" s="32" t="s">
        <v>1775</v>
      </c>
      <c r="C204" s="32" t="s">
        <v>1776</v>
      </c>
      <c r="D204" s="32" t="s">
        <v>1777</v>
      </c>
      <c r="E204" s="32" t="s">
        <v>808</v>
      </c>
      <c r="F204" s="31">
        <v>140</v>
      </c>
      <c r="G204" s="31">
        <v>250</v>
      </c>
      <c r="T204">
        <f t="shared" si="3"/>
        <v>0</v>
      </c>
    </row>
    <row r="205" spans="1:20" x14ac:dyDescent="0.3">
      <c r="A205" s="31">
        <v>359</v>
      </c>
      <c r="B205" s="32" t="s">
        <v>1833</v>
      </c>
      <c r="C205" s="32" t="s">
        <v>1834</v>
      </c>
      <c r="D205" s="32" t="s">
        <v>1835</v>
      </c>
      <c r="E205" s="32" t="s">
        <v>55</v>
      </c>
      <c r="F205" s="31">
        <v>140</v>
      </c>
      <c r="G205" s="31">
        <v>250</v>
      </c>
      <c r="T205">
        <f t="shared" si="3"/>
        <v>0</v>
      </c>
    </row>
    <row r="206" spans="1:20" x14ac:dyDescent="0.3">
      <c r="B206" s="32" t="s">
        <v>3196</v>
      </c>
      <c r="C206" s="32" t="s">
        <v>3195</v>
      </c>
      <c r="D206" s="32" t="s">
        <v>3194</v>
      </c>
      <c r="E206" s="32" t="s">
        <v>49</v>
      </c>
      <c r="F206" s="31">
        <v>140</v>
      </c>
      <c r="G206" s="31">
        <v>0</v>
      </c>
      <c r="T206">
        <f t="shared" si="3"/>
        <v>1</v>
      </c>
    </row>
    <row r="207" spans="1:20" x14ac:dyDescent="0.3">
      <c r="A207" s="31">
        <v>262</v>
      </c>
      <c r="B207" s="32" t="s">
        <v>1379</v>
      </c>
      <c r="C207" s="32" t="s">
        <v>1380</v>
      </c>
      <c r="D207" s="32" t="s">
        <v>1381</v>
      </c>
      <c r="E207" s="32" t="s">
        <v>49</v>
      </c>
      <c r="F207" s="31">
        <v>140</v>
      </c>
      <c r="G207" s="31">
        <v>330</v>
      </c>
      <c r="T207">
        <f t="shared" si="3"/>
        <v>0</v>
      </c>
    </row>
    <row r="208" spans="1:20" x14ac:dyDescent="0.3">
      <c r="B208" s="32" t="s">
        <v>3193</v>
      </c>
      <c r="C208" s="32" t="s">
        <v>3192</v>
      </c>
      <c r="D208" s="32" t="s">
        <v>3191</v>
      </c>
      <c r="E208" s="32" t="s">
        <v>49</v>
      </c>
      <c r="F208" s="31">
        <v>140</v>
      </c>
      <c r="G208" s="31">
        <v>0</v>
      </c>
      <c r="T208">
        <f t="shared" si="3"/>
        <v>1</v>
      </c>
    </row>
    <row r="209" spans="1:20" x14ac:dyDescent="0.3">
      <c r="A209" s="31">
        <v>448</v>
      </c>
      <c r="B209" s="32" t="s">
        <v>2230</v>
      </c>
      <c r="C209" s="32" t="s">
        <v>2231</v>
      </c>
      <c r="D209" s="32" t="s">
        <v>2232</v>
      </c>
      <c r="E209" s="32" t="s">
        <v>441</v>
      </c>
      <c r="F209" s="31">
        <v>139.6432528</v>
      </c>
      <c r="G209" s="31">
        <v>189.79866854433999</v>
      </c>
      <c r="T209">
        <f t="shared" si="3"/>
        <v>0</v>
      </c>
    </row>
    <row r="210" spans="1:20" x14ac:dyDescent="0.3">
      <c r="A210" s="31">
        <v>378</v>
      </c>
      <c r="B210" s="32" t="s">
        <v>1919</v>
      </c>
      <c r="C210" s="32" t="s">
        <v>1920</v>
      </c>
      <c r="D210" s="32" t="s">
        <v>1922</v>
      </c>
      <c r="E210" s="32" t="s">
        <v>49</v>
      </c>
      <c r="F210" s="31">
        <v>130.00290178245001</v>
      </c>
      <c r="G210" s="31">
        <v>230</v>
      </c>
      <c r="T210">
        <f t="shared" si="3"/>
        <v>0</v>
      </c>
    </row>
    <row r="211" spans="1:20" x14ac:dyDescent="0.3">
      <c r="A211" s="31">
        <v>187</v>
      </c>
      <c r="B211" s="32" t="s">
        <v>1012</v>
      </c>
      <c r="C211" s="32" t="s">
        <v>1013</v>
      </c>
      <c r="D211" s="32" t="s">
        <v>1014</v>
      </c>
      <c r="E211" s="32" t="s">
        <v>259</v>
      </c>
      <c r="F211" s="31">
        <v>130</v>
      </c>
      <c r="G211" s="31">
        <v>450</v>
      </c>
      <c r="T211">
        <f t="shared" si="3"/>
        <v>0</v>
      </c>
    </row>
    <row r="212" spans="1:20" x14ac:dyDescent="0.3">
      <c r="A212" s="31">
        <v>335</v>
      </c>
      <c r="B212" s="32" t="s">
        <v>1721</v>
      </c>
      <c r="C212" s="32" t="s">
        <v>1722</v>
      </c>
      <c r="D212" s="32" t="s">
        <v>1723</v>
      </c>
      <c r="E212" s="32" t="s">
        <v>441</v>
      </c>
      <c r="F212" s="31">
        <v>130</v>
      </c>
      <c r="G212" s="31">
        <v>270</v>
      </c>
      <c r="T212">
        <f t="shared" si="3"/>
        <v>0</v>
      </c>
    </row>
    <row r="213" spans="1:20" x14ac:dyDescent="0.3">
      <c r="A213" s="31">
        <v>325</v>
      </c>
      <c r="B213" s="32" t="s">
        <v>1678</v>
      </c>
      <c r="C213" s="32" t="s">
        <v>1679</v>
      </c>
      <c r="D213" s="32" t="s">
        <v>1681</v>
      </c>
      <c r="E213" s="32" t="s">
        <v>49</v>
      </c>
      <c r="F213" s="31">
        <v>130</v>
      </c>
      <c r="G213" s="31">
        <v>280</v>
      </c>
      <c r="T213">
        <f t="shared" si="3"/>
        <v>0</v>
      </c>
    </row>
    <row r="214" spans="1:20" x14ac:dyDescent="0.3">
      <c r="A214" s="31">
        <v>153</v>
      </c>
      <c r="B214" s="32" t="s">
        <v>841</v>
      </c>
      <c r="C214" s="32" t="s">
        <v>842</v>
      </c>
      <c r="D214" s="32" t="s">
        <v>843</v>
      </c>
      <c r="E214" s="32" t="s">
        <v>441</v>
      </c>
      <c r="F214" s="31">
        <v>130</v>
      </c>
      <c r="G214" s="31">
        <v>580</v>
      </c>
      <c r="T214">
        <f t="shared" si="3"/>
        <v>0</v>
      </c>
    </row>
    <row r="215" spans="1:20" x14ac:dyDescent="0.3">
      <c r="A215" s="31">
        <v>209</v>
      </c>
      <c r="B215" s="32" t="s">
        <v>1124</v>
      </c>
      <c r="C215" s="32" t="s">
        <v>1125</v>
      </c>
      <c r="D215" s="32" t="s">
        <v>1126</v>
      </c>
      <c r="E215" s="32" t="s">
        <v>491</v>
      </c>
      <c r="F215" s="31">
        <v>130</v>
      </c>
      <c r="G215" s="31">
        <v>400</v>
      </c>
      <c r="T215">
        <f t="shared" si="3"/>
        <v>0</v>
      </c>
    </row>
    <row r="216" spans="1:20" x14ac:dyDescent="0.3">
      <c r="B216" s="32" t="s">
        <v>3190</v>
      </c>
      <c r="C216" s="32" t="s">
        <v>3189</v>
      </c>
      <c r="D216" s="32" t="s">
        <v>3188</v>
      </c>
      <c r="E216" s="32" t="s">
        <v>1831</v>
      </c>
      <c r="F216" s="31">
        <v>130</v>
      </c>
      <c r="G216" s="31">
        <v>0</v>
      </c>
      <c r="T216">
        <f t="shared" si="3"/>
        <v>1</v>
      </c>
    </row>
    <row r="217" spans="1:20" x14ac:dyDescent="0.3">
      <c r="A217" s="31">
        <v>297</v>
      </c>
      <c r="B217" s="32" t="s">
        <v>1549</v>
      </c>
      <c r="C217" s="32" t="s">
        <v>1550</v>
      </c>
      <c r="D217" s="32" t="s">
        <v>1551</v>
      </c>
      <c r="E217" s="32" t="s">
        <v>227</v>
      </c>
      <c r="F217" s="31">
        <v>130</v>
      </c>
      <c r="G217" s="31">
        <v>300</v>
      </c>
      <c r="T217">
        <f t="shared" si="3"/>
        <v>0</v>
      </c>
    </row>
    <row r="218" spans="1:20" x14ac:dyDescent="0.3">
      <c r="A218" s="31">
        <v>316</v>
      </c>
      <c r="B218" s="32" t="s">
        <v>1635</v>
      </c>
      <c r="C218" s="32" t="s">
        <v>1636</v>
      </c>
      <c r="D218" s="32" t="s">
        <v>1637</v>
      </c>
      <c r="E218" s="32" t="s">
        <v>691</v>
      </c>
      <c r="F218" s="31">
        <v>130</v>
      </c>
      <c r="G218" s="31">
        <v>280</v>
      </c>
      <c r="T218">
        <f t="shared" si="3"/>
        <v>0</v>
      </c>
    </row>
    <row r="219" spans="1:20" x14ac:dyDescent="0.3">
      <c r="B219" s="32" t="s">
        <v>3187</v>
      </c>
      <c r="C219" s="32" t="s">
        <v>3186</v>
      </c>
      <c r="D219" s="32" t="s">
        <v>3180</v>
      </c>
      <c r="E219" s="32" t="s">
        <v>49</v>
      </c>
      <c r="F219" s="31">
        <v>130</v>
      </c>
      <c r="G219" s="31">
        <v>0</v>
      </c>
      <c r="T219">
        <f t="shared" si="3"/>
        <v>1</v>
      </c>
    </row>
    <row r="220" spans="1:20" x14ac:dyDescent="0.3">
      <c r="B220" s="32" t="s">
        <v>3185</v>
      </c>
      <c r="C220" s="32" t="s">
        <v>2046</v>
      </c>
      <c r="D220" s="32" t="s">
        <v>3184</v>
      </c>
      <c r="E220" s="32" t="s">
        <v>3183</v>
      </c>
      <c r="F220" s="31">
        <v>130</v>
      </c>
      <c r="G220" s="31">
        <v>0</v>
      </c>
      <c r="T220">
        <f t="shared" si="3"/>
        <v>1</v>
      </c>
    </row>
    <row r="221" spans="1:20" x14ac:dyDescent="0.3">
      <c r="B221" s="32" t="s">
        <v>3182</v>
      </c>
      <c r="C221" s="32" t="s">
        <v>3181</v>
      </c>
      <c r="D221" s="32" t="s">
        <v>3180</v>
      </c>
      <c r="E221" s="32" t="s">
        <v>49</v>
      </c>
      <c r="F221" s="31">
        <v>130</v>
      </c>
      <c r="G221" s="31">
        <v>0</v>
      </c>
      <c r="T221">
        <f t="shared" si="3"/>
        <v>1</v>
      </c>
    </row>
    <row r="222" spans="1:20" x14ac:dyDescent="0.3">
      <c r="A222" s="31">
        <v>38</v>
      </c>
      <c r="B222" s="32" t="s">
        <v>223</v>
      </c>
      <c r="C222" s="32" t="s">
        <v>224</v>
      </c>
      <c r="D222" s="32" t="s">
        <v>226</v>
      </c>
      <c r="E222" s="32" t="s">
        <v>227</v>
      </c>
      <c r="F222" s="31">
        <v>127</v>
      </c>
      <c r="G222" s="31">
        <v>2499.6848599999998</v>
      </c>
      <c r="T222">
        <f t="shared" si="3"/>
        <v>0</v>
      </c>
    </row>
    <row r="223" spans="1:20" x14ac:dyDescent="0.3">
      <c r="A223" s="31">
        <v>245</v>
      </c>
      <c r="B223" s="32" t="s">
        <v>1297</v>
      </c>
      <c r="C223" s="32" t="s">
        <v>1298</v>
      </c>
      <c r="D223" s="32" t="s">
        <v>1299</v>
      </c>
      <c r="E223" s="32" t="s">
        <v>1024</v>
      </c>
      <c r="F223" s="31">
        <v>125.42698378023999</v>
      </c>
      <c r="G223" s="31">
        <v>360</v>
      </c>
      <c r="T223">
        <f t="shared" si="3"/>
        <v>0</v>
      </c>
    </row>
    <row r="224" spans="1:20" x14ac:dyDescent="0.3">
      <c r="B224" s="32" t="s">
        <v>3179</v>
      </c>
      <c r="C224" s="32" t="s">
        <v>3178</v>
      </c>
      <c r="D224" s="32" t="s">
        <v>3177</v>
      </c>
      <c r="E224" s="32" t="s">
        <v>227</v>
      </c>
      <c r="F224" s="31">
        <v>125.30300490400001</v>
      </c>
      <c r="G224" s="31">
        <v>129.88918165999999</v>
      </c>
      <c r="T224">
        <f t="shared" si="3"/>
        <v>0</v>
      </c>
    </row>
    <row r="225" spans="1:20" x14ac:dyDescent="0.3">
      <c r="A225" s="31">
        <v>372</v>
      </c>
      <c r="B225" s="32" t="s">
        <v>1894</v>
      </c>
      <c r="C225" s="32" t="s">
        <v>1895</v>
      </c>
      <c r="D225" s="32" t="s">
        <v>1896</v>
      </c>
      <c r="E225" s="32" t="s">
        <v>1719</v>
      </c>
      <c r="F225" s="31">
        <v>125.24157268</v>
      </c>
      <c r="G225" s="31">
        <v>235.41037122239999</v>
      </c>
      <c r="T225">
        <f t="shared" si="3"/>
        <v>0</v>
      </c>
    </row>
    <row r="226" spans="1:20" x14ac:dyDescent="0.3">
      <c r="A226" s="31">
        <v>345</v>
      </c>
      <c r="B226" s="32" t="s">
        <v>1765</v>
      </c>
      <c r="C226" s="32" t="s">
        <v>1766</v>
      </c>
      <c r="D226" s="32" t="s">
        <v>1767</v>
      </c>
      <c r="E226" s="32" t="s">
        <v>174</v>
      </c>
      <c r="F226" s="31">
        <v>125</v>
      </c>
      <c r="G226" s="31">
        <v>250</v>
      </c>
      <c r="T226">
        <f t="shared" si="3"/>
        <v>0</v>
      </c>
    </row>
    <row r="227" spans="1:20" x14ac:dyDescent="0.3">
      <c r="A227" s="31">
        <v>254</v>
      </c>
      <c r="B227" s="32" t="s">
        <v>1340</v>
      </c>
      <c r="C227" s="32" t="s">
        <v>1341</v>
      </c>
      <c r="D227" s="32" t="s">
        <v>628</v>
      </c>
      <c r="E227" s="32" t="s">
        <v>174</v>
      </c>
      <c r="F227" s="31">
        <v>124.84228640876201</v>
      </c>
      <c r="G227" s="31">
        <v>345.07690491670002</v>
      </c>
      <c r="T227">
        <f t="shared" si="3"/>
        <v>0</v>
      </c>
    </row>
    <row r="228" spans="1:20" x14ac:dyDescent="0.3">
      <c r="A228" s="31">
        <v>380</v>
      </c>
      <c r="B228" s="32" t="s">
        <v>1930</v>
      </c>
      <c r="C228" s="32" t="s">
        <v>1931</v>
      </c>
      <c r="D228" s="32" t="s">
        <v>1905</v>
      </c>
      <c r="E228" s="32" t="s">
        <v>227</v>
      </c>
      <c r="F228" s="31">
        <v>124.78497951218</v>
      </c>
      <c r="G228" s="31">
        <v>229.9133610737</v>
      </c>
      <c r="T228">
        <f t="shared" si="3"/>
        <v>0</v>
      </c>
    </row>
    <row r="229" spans="1:20" x14ac:dyDescent="0.3">
      <c r="A229" s="31">
        <v>282</v>
      </c>
      <c r="B229" s="32" t="s">
        <v>1479</v>
      </c>
      <c r="C229" s="32" t="s">
        <v>1480</v>
      </c>
      <c r="D229" s="32" t="s">
        <v>1481</v>
      </c>
      <c r="E229" s="32" t="s">
        <v>417</v>
      </c>
      <c r="F229" s="31">
        <v>120</v>
      </c>
      <c r="G229" s="31">
        <v>300</v>
      </c>
      <c r="T229">
        <f t="shared" si="3"/>
        <v>0</v>
      </c>
    </row>
    <row r="230" spans="1:20" x14ac:dyDescent="0.3">
      <c r="B230" s="32" t="s">
        <v>3176</v>
      </c>
      <c r="C230" s="32" t="s">
        <v>3175</v>
      </c>
      <c r="D230" s="32" t="s">
        <v>3174</v>
      </c>
      <c r="E230" s="32" t="s">
        <v>174</v>
      </c>
      <c r="F230" s="31">
        <v>120</v>
      </c>
      <c r="G230" s="31">
        <v>0</v>
      </c>
      <c r="T230">
        <f t="shared" si="3"/>
        <v>1</v>
      </c>
    </row>
    <row r="231" spans="1:20" x14ac:dyDescent="0.3">
      <c r="A231" s="31">
        <v>439</v>
      </c>
      <c r="B231" s="32" t="s">
        <v>2191</v>
      </c>
      <c r="C231" s="32" t="s">
        <v>2143</v>
      </c>
      <c r="D231" s="32" t="s">
        <v>2192</v>
      </c>
      <c r="E231" s="32" t="s">
        <v>808</v>
      </c>
      <c r="F231" s="31">
        <v>120</v>
      </c>
      <c r="G231" s="31">
        <v>195</v>
      </c>
      <c r="T231">
        <f t="shared" si="3"/>
        <v>0</v>
      </c>
    </row>
    <row r="232" spans="1:20" x14ac:dyDescent="0.3">
      <c r="A232" s="31">
        <v>444</v>
      </c>
      <c r="B232" s="32" t="s">
        <v>2212</v>
      </c>
      <c r="C232" s="32" t="s">
        <v>2213</v>
      </c>
      <c r="D232" s="32" t="s">
        <v>2215</v>
      </c>
      <c r="E232" s="32" t="s">
        <v>174</v>
      </c>
      <c r="F232" s="31">
        <v>120</v>
      </c>
      <c r="G232" s="31">
        <v>190</v>
      </c>
      <c r="T232">
        <f t="shared" si="3"/>
        <v>0</v>
      </c>
    </row>
    <row r="233" spans="1:20" x14ac:dyDescent="0.3">
      <c r="B233" s="32" t="s">
        <v>3173</v>
      </c>
      <c r="C233" s="32" t="s">
        <v>3172</v>
      </c>
      <c r="D233" s="32" t="s">
        <v>3171</v>
      </c>
      <c r="E233" s="32" t="s">
        <v>49</v>
      </c>
      <c r="F233" s="31">
        <v>120</v>
      </c>
      <c r="G233" s="31">
        <v>0</v>
      </c>
      <c r="T233">
        <f t="shared" si="3"/>
        <v>1</v>
      </c>
    </row>
    <row r="234" spans="1:20" x14ac:dyDescent="0.3">
      <c r="B234" s="32" t="s">
        <v>3170</v>
      </c>
      <c r="C234" s="32" t="s">
        <v>409</v>
      </c>
      <c r="D234" s="32" t="s">
        <v>3169</v>
      </c>
      <c r="E234" s="32" t="s">
        <v>2869</v>
      </c>
      <c r="F234" s="31">
        <v>120</v>
      </c>
      <c r="G234" s="31">
        <v>0</v>
      </c>
      <c r="T234">
        <f t="shared" si="3"/>
        <v>1</v>
      </c>
    </row>
    <row r="235" spans="1:20" x14ac:dyDescent="0.3">
      <c r="B235" s="32" t="s">
        <v>3168</v>
      </c>
      <c r="C235" s="32" t="s">
        <v>3167</v>
      </c>
      <c r="D235" s="32" t="s">
        <v>3166</v>
      </c>
      <c r="E235" s="32" t="s">
        <v>1658</v>
      </c>
      <c r="F235" s="31">
        <v>120</v>
      </c>
      <c r="G235" s="31">
        <v>110</v>
      </c>
      <c r="T235">
        <f t="shared" si="3"/>
        <v>0</v>
      </c>
    </row>
    <row r="236" spans="1:20" x14ac:dyDescent="0.3">
      <c r="B236" s="32" t="s">
        <v>3165</v>
      </c>
      <c r="C236" s="32" t="s">
        <v>3164</v>
      </c>
      <c r="D236" s="32" t="s">
        <v>3163</v>
      </c>
      <c r="E236" s="32" t="s">
        <v>3162</v>
      </c>
      <c r="F236" s="31">
        <v>120</v>
      </c>
      <c r="G236" s="31">
        <v>1</v>
      </c>
      <c r="T236">
        <f t="shared" si="3"/>
        <v>0</v>
      </c>
    </row>
    <row r="237" spans="1:20" x14ac:dyDescent="0.3">
      <c r="A237" s="31">
        <v>336</v>
      </c>
      <c r="B237" s="32" t="s">
        <v>1726</v>
      </c>
      <c r="C237" s="32" t="s">
        <v>963</v>
      </c>
      <c r="D237" s="32" t="s">
        <v>1727</v>
      </c>
      <c r="E237" s="32" t="s">
        <v>1728</v>
      </c>
      <c r="F237" s="31">
        <v>120</v>
      </c>
      <c r="G237" s="31">
        <v>270</v>
      </c>
      <c r="T237">
        <f t="shared" si="3"/>
        <v>0</v>
      </c>
    </row>
    <row r="238" spans="1:20" x14ac:dyDescent="0.3">
      <c r="A238" s="31">
        <v>258</v>
      </c>
      <c r="B238" s="32" t="s">
        <v>1360</v>
      </c>
      <c r="C238" s="32" t="s">
        <v>1361</v>
      </c>
      <c r="D238" s="32" t="s">
        <v>1363</v>
      </c>
      <c r="E238" s="32" t="s">
        <v>72</v>
      </c>
      <c r="F238" s="31">
        <v>119.83441223</v>
      </c>
      <c r="G238" s="31">
        <v>330.05203181000002</v>
      </c>
      <c r="T238">
        <f t="shared" si="3"/>
        <v>0</v>
      </c>
    </row>
    <row r="239" spans="1:20" x14ac:dyDescent="0.3">
      <c r="B239" s="32" t="s">
        <v>3161</v>
      </c>
      <c r="C239" s="32" t="s">
        <v>3160</v>
      </c>
      <c r="D239" s="32" t="s">
        <v>3159</v>
      </c>
      <c r="E239" s="32" t="s">
        <v>31</v>
      </c>
      <c r="F239" s="31">
        <v>119.619622626675</v>
      </c>
      <c r="G239" s="31">
        <v>0</v>
      </c>
      <c r="T239">
        <f t="shared" si="3"/>
        <v>1</v>
      </c>
    </row>
    <row r="240" spans="1:20" x14ac:dyDescent="0.3">
      <c r="A240" s="31">
        <v>196</v>
      </c>
      <c r="B240" s="32" t="s">
        <v>1056</v>
      </c>
      <c r="C240" s="32" t="s">
        <v>40</v>
      </c>
      <c r="D240" s="32" t="s">
        <v>1058</v>
      </c>
      <c r="E240" s="32" t="s">
        <v>227</v>
      </c>
      <c r="F240" s="31">
        <v>115.215108</v>
      </c>
      <c r="G240" s="31">
        <v>429.67875839999999</v>
      </c>
      <c r="T240">
        <f t="shared" si="3"/>
        <v>0</v>
      </c>
    </row>
    <row r="241" spans="1:20" x14ac:dyDescent="0.3">
      <c r="A241" s="31">
        <v>333</v>
      </c>
      <c r="B241" s="32" t="s">
        <v>1713</v>
      </c>
      <c r="C241" s="32" t="s">
        <v>1714</v>
      </c>
      <c r="D241" s="32" t="s">
        <v>1715</v>
      </c>
      <c r="E241" s="32" t="s">
        <v>691</v>
      </c>
      <c r="F241" s="31">
        <v>115</v>
      </c>
      <c r="G241" s="31">
        <v>270</v>
      </c>
      <c r="T241">
        <f t="shared" si="3"/>
        <v>0</v>
      </c>
    </row>
    <row r="242" spans="1:20" x14ac:dyDescent="0.3">
      <c r="A242" s="31">
        <v>390</v>
      </c>
      <c r="B242" s="32" t="s">
        <v>1972</v>
      </c>
      <c r="C242" s="32" t="s">
        <v>1973</v>
      </c>
      <c r="D242" s="32" t="s">
        <v>1974</v>
      </c>
      <c r="E242" s="32" t="s">
        <v>1975</v>
      </c>
      <c r="F242" s="31">
        <v>115</v>
      </c>
      <c r="G242" s="31">
        <v>220</v>
      </c>
      <c r="T242">
        <f t="shared" si="3"/>
        <v>0</v>
      </c>
    </row>
    <row r="243" spans="1:20" x14ac:dyDescent="0.3">
      <c r="B243" s="32" t="s">
        <v>3158</v>
      </c>
      <c r="C243" s="32" t="s">
        <v>3157</v>
      </c>
      <c r="D243" s="32" t="s">
        <v>3156</v>
      </c>
      <c r="E243" s="32" t="s">
        <v>227</v>
      </c>
      <c r="F243" s="31">
        <v>110.21973802031449</v>
      </c>
      <c r="G243" s="31">
        <v>0</v>
      </c>
      <c r="T243">
        <f t="shared" si="3"/>
        <v>1</v>
      </c>
    </row>
    <row r="244" spans="1:20" x14ac:dyDescent="0.3">
      <c r="B244" s="32" t="s">
        <v>3155</v>
      </c>
      <c r="C244" s="32" t="s">
        <v>3154</v>
      </c>
      <c r="D244" s="32" t="s">
        <v>3153</v>
      </c>
      <c r="E244" s="32" t="s">
        <v>49</v>
      </c>
      <c r="F244" s="31">
        <v>110</v>
      </c>
      <c r="G244" s="31">
        <v>0</v>
      </c>
      <c r="T244">
        <f t="shared" si="3"/>
        <v>1</v>
      </c>
    </row>
    <row r="245" spans="1:20" x14ac:dyDescent="0.3">
      <c r="A245" s="31">
        <v>294</v>
      </c>
      <c r="B245" s="32" t="s">
        <v>1534</v>
      </c>
      <c r="C245" s="32" t="s">
        <v>1535</v>
      </c>
      <c r="D245" s="32" t="s">
        <v>1536</v>
      </c>
      <c r="E245" s="32" t="s">
        <v>227</v>
      </c>
      <c r="F245" s="31">
        <v>110</v>
      </c>
      <c r="G245" s="31">
        <v>300</v>
      </c>
      <c r="T245">
        <f t="shared" si="3"/>
        <v>0</v>
      </c>
    </row>
    <row r="246" spans="1:20" x14ac:dyDescent="0.3">
      <c r="A246" s="31">
        <v>235</v>
      </c>
      <c r="B246" s="32" t="s">
        <v>1247</v>
      </c>
      <c r="C246" s="32" t="s">
        <v>1248</v>
      </c>
      <c r="D246" s="32" t="s">
        <v>1250</v>
      </c>
      <c r="E246" s="32" t="s">
        <v>441</v>
      </c>
      <c r="F246" s="31">
        <v>110</v>
      </c>
      <c r="G246" s="31">
        <v>380</v>
      </c>
      <c r="T246">
        <f t="shared" si="3"/>
        <v>0</v>
      </c>
    </row>
    <row r="247" spans="1:20" x14ac:dyDescent="0.3">
      <c r="B247" s="32" t="s">
        <v>3152</v>
      </c>
      <c r="C247" s="32" t="s">
        <v>3151</v>
      </c>
      <c r="D247" s="32" t="s">
        <v>3150</v>
      </c>
      <c r="E247" s="32" t="s">
        <v>221</v>
      </c>
      <c r="F247" s="31">
        <v>110</v>
      </c>
      <c r="G247" s="31">
        <v>120</v>
      </c>
      <c r="T247">
        <f t="shared" si="3"/>
        <v>0</v>
      </c>
    </row>
    <row r="248" spans="1:20" x14ac:dyDescent="0.3">
      <c r="B248" s="32" t="s">
        <v>3149</v>
      </c>
      <c r="C248" s="32" t="s">
        <v>3148</v>
      </c>
      <c r="D248" s="32" t="s">
        <v>3147</v>
      </c>
      <c r="E248" s="32" t="s">
        <v>221</v>
      </c>
      <c r="F248" s="31">
        <v>105.262498944605</v>
      </c>
      <c r="G248" s="31">
        <v>0</v>
      </c>
      <c r="T248">
        <f t="shared" si="3"/>
        <v>1</v>
      </c>
    </row>
    <row r="249" spans="1:20" x14ac:dyDescent="0.3">
      <c r="A249" s="31">
        <v>500</v>
      </c>
      <c r="B249" s="32" t="s">
        <v>2468</v>
      </c>
      <c r="C249" s="32" t="s">
        <v>2469</v>
      </c>
      <c r="D249" s="32" t="s">
        <v>2470</v>
      </c>
      <c r="E249" s="32" t="s">
        <v>227</v>
      </c>
      <c r="F249" s="31">
        <v>105.16867404</v>
      </c>
      <c r="G249" s="31">
        <v>155.35460516230401</v>
      </c>
      <c r="T249">
        <f t="shared" si="3"/>
        <v>0</v>
      </c>
    </row>
    <row r="250" spans="1:20" x14ac:dyDescent="0.3">
      <c r="B250" s="32" t="s">
        <v>3146</v>
      </c>
      <c r="C250" s="32" t="s">
        <v>3145</v>
      </c>
      <c r="D250" s="32" t="s">
        <v>3144</v>
      </c>
      <c r="E250" s="32" t="s">
        <v>510</v>
      </c>
      <c r="F250" s="31">
        <v>105.062050388392</v>
      </c>
      <c r="G250" s="31">
        <v>0</v>
      </c>
      <c r="T250">
        <f t="shared" si="3"/>
        <v>1</v>
      </c>
    </row>
    <row r="251" spans="1:20" x14ac:dyDescent="0.3">
      <c r="A251" s="31">
        <v>423</v>
      </c>
      <c r="B251" s="32" t="s">
        <v>2121</v>
      </c>
      <c r="C251" s="32" t="s">
        <v>2122</v>
      </c>
      <c r="D251" s="32" t="s">
        <v>2123</v>
      </c>
      <c r="E251" s="32" t="s">
        <v>49</v>
      </c>
      <c r="F251" s="31">
        <v>105</v>
      </c>
      <c r="G251" s="31">
        <v>200</v>
      </c>
      <c r="T251">
        <f t="shared" si="3"/>
        <v>0</v>
      </c>
    </row>
    <row r="252" spans="1:20" x14ac:dyDescent="0.3">
      <c r="B252" s="32" t="s">
        <v>3143</v>
      </c>
      <c r="C252" s="32" t="s">
        <v>3142</v>
      </c>
      <c r="D252" s="32" t="s">
        <v>3141</v>
      </c>
      <c r="E252" s="32" t="s">
        <v>3140</v>
      </c>
      <c r="F252" s="31">
        <v>100.009782</v>
      </c>
      <c r="G252" s="31">
        <v>0</v>
      </c>
      <c r="T252">
        <f t="shared" si="3"/>
        <v>1</v>
      </c>
    </row>
    <row r="253" spans="1:20" x14ac:dyDescent="0.3">
      <c r="A253" s="31">
        <v>290</v>
      </c>
      <c r="B253" s="32" t="s">
        <v>1514</v>
      </c>
      <c r="C253" s="32" t="s">
        <v>1515</v>
      </c>
      <c r="D253" s="32" t="s">
        <v>1517</v>
      </c>
      <c r="E253" s="32" t="s">
        <v>193</v>
      </c>
      <c r="F253" s="31">
        <v>100</v>
      </c>
      <c r="G253" s="31">
        <v>300</v>
      </c>
      <c r="T253">
        <f t="shared" si="3"/>
        <v>0</v>
      </c>
    </row>
    <row r="254" spans="1:20" x14ac:dyDescent="0.3">
      <c r="A254" s="31">
        <v>48</v>
      </c>
      <c r="B254" s="32" t="s">
        <v>278</v>
      </c>
      <c r="C254" s="32" t="s">
        <v>279</v>
      </c>
      <c r="D254" s="32" t="s">
        <v>280</v>
      </c>
      <c r="E254" s="32" t="s">
        <v>281</v>
      </c>
      <c r="F254" s="31">
        <v>100</v>
      </c>
      <c r="G254" s="31">
        <v>2000</v>
      </c>
      <c r="T254">
        <f t="shared" si="3"/>
        <v>0</v>
      </c>
    </row>
    <row r="255" spans="1:20" x14ac:dyDescent="0.3">
      <c r="B255" s="32" t="s">
        <v>3139</v>
      </c>
      <c r="C255" s="32" t="s">
        <v>3138</v>
      </c>
      <c r="D255" s="32" t="s">
        <v>3137</v>
      </c>
      <c r="E255" s="32" t="s">
        <v>49</v>
      </c>
      <c r="F255" s="31">
        <v>100</v>
      </c>
      <c r="G255" s="31">
        <v>0</v>
      </c>
      <c r="T255">
        <f t="shared" si="3"/>
        <v>1</v>
      </c>
    </row>
    <row r="256" spans="1:20" x14ac:dyDescent="0.3">
      <c r="B256" s="32" t="s">
        <v>3136</v>
      </c>
      <c r="C256" s="32" t="s">
        <v>3135</v>
      </c>
      <c r="D256" s="32" t="s">
        <v>3134</v>
      </c>
      <c r="E256" s="32" t="s">
        <v>49</v>
      </c>
      <c r="F256" s="31">
        <v>100</v>
      </c>
      <c r="G256" s="31">
        <v>0</v>
      </c>
      <c r="T256">
        <f t="shared" si="3"/>
        <v>1</v>
      </c>
    </row>
    <row r="257" spans="1:20" x14ac:dyDescent="0.3">
      <c r="B257" s="32" t="s">
        <v>3133</v>
      </c>
      <c r="C257" s="32" t="s">
        <v>3132</v>
      </c>
      <c r="D257" s="32" t="s">
        <v>3131</v>
      </c>
      <c r="E257" s="32" t="s">
        <v>1097</v>
      </c>
      <c r="F257" s="31">
        <v>100</v>
      </c>
      <c r="G257" s="31">
        <v>0</v>
      </c>
      <c r="T257">
        <f t="shared" si="3"/>
        <v>1</v>
      </c>
    </row>
    <row r="258" spans="1:20" x14ac:dyDescent="0.3">
      <c r="A258" s="31">
        <v>492</v>
      </c>
      <c r="B258" s="32" t="s">
        <v>2435</v>
      </c>
      <c r="C258" s="32" t="s">
        <v>2436</v>
      </c>
      <c r="D258" s="32" t="s">
        <v>2437</v>
      </c>
      <c r="E258" s="32" t="s">
        <v>1658</v>
      </c>
      <c r="F258" s="31">
        <v>100</v>
      </c>
      <c r="G258" s="31">
        <v>160</v>
      </c>
      <c r="T258">
        <f t="shared" si="3"/>
        <v>0</v>
      </c>
    </row>
    <row r="259" spans="1:20" x14ac:dyDescent="0.3">
      <c r="A259" s="31">
        <v>485</v>
      </c>
      <c r="B259" s="32" t="s">
        <v>2401</v>
      </c>
      <c r="C259" s="32" t="s">
        <v>2402</v>
      </c>
      <c r="D259" s="32" t="s">
        <v>2404</v>
      </c>
      <c r="E259" s="32" t="s">
        <v>227</v>
      </c>
      <c r="F259" s="31">
        <v>100</v>
      </c>
      <c r="G259" s="31">
        <v>170</v>
      </c>
      <c r="T259">
        <f t="shared" ref="T259:T322" si="4">IF(G259=0,1,0)</f>
        <v>0</v>
      </c>
    </row>
    <row r="260" spans="1:20" x14ac:dyDescent="0.3">
      <c r="A260" s="31">
        <v>462</v>
      </c>
      <c r="B260" s="32" t="s">
        <v>2294</v>
      </c>
      <c r="C260" s="32" t="s">
        <v>2295</v>
      </c>
      <c r="D260" s="32" t="s">
        <v>2297</v>
      </c>
      <c r="E260" s="32" t="s">
        <v>808</v>
      </c>
      <c r="F260" s="31">
        <v>100</v>
      </c>
      <c r="G260" s="31">
        <v>180</v>
      </c>
      <c r="T260">
        <f t="shared" si="4"/>
        <v>0</v>
      </c>
    </row>
    <row r="261" spans="1:20" x14ac:dyDescent="0.3">
      <c r="B261" s="32" t="s">
        <v>3130</v>
      </c>
      <c r="C261" s="32" t="s">
        <v>3129</v>
      </c>
      <c r="D261" s="32" t="s">
        <v>3128</v>
      </c>
      <c r="E261" s="32" t="s">
        <v>31</v>
      </c>
      <c r="F261" s="31">
        <v>100</v>
      </c>
      <c r="G261" s="31">
        <v>0</v>
      </c>
      <c r="T261">
        <f t="shared" si="4"/>
        <v>1</v>
      </c>
    </row>
    <row r="262" spans="1:20" x14ac:dyDescent="0.3">
      <c r="B262" s="32" t="s">
        <v>3127</v>
      </c>
      <c r="C262" s="32" t="s">
        <v>3126</v>
      </c>
      <c r="D262" s="32" t="s">
        <v>3125</v>
      </c>
      <c r="E262" s="32" t="s">
        <v>49</v>
      </c>
      <c r="F262" s="31">
        <v>100</v>
      </c>
      <c r="G262" s="31">
        <v>0</v>
      </c>
      <c r="T262">
        <f t="shared" si="4"/>
        <v>1</v>
      </c>
    </row>
    <row r="263" spans="1:20" x14ac:dyDescent="0.3">
      <c r="A263" s="31">
        <v>358</v>
      </c>
      <c r="B263" s="32" t="s">
        <v>1828</v>
      </c>
      <c r="C263" s="32" t="s">
        <v>1829</v>
      </c>
      <c r="D263" s="32" t="s">
        <v>1830</v>
      </c>
      <c r="E263" s="32" t="s">
        <v>227</v>
      </c>
      <c r="F263" s="31">
        <v>100</v>
      </c>
      <c r="G263" s="31">
        <v>250</v>
      </c>
      <c r="T263">
        <f t="shared" si="4"/>
        <v>0</v>
      </c>
    </row>
    <row r="264" spans="1:20" x14ac:dyDescent="0.3">
      <c r="A264" s="31">
        <v>149</v>
      </c>
      <c r="B264" s="32" t="s">
        <v>820</v>
      </c>
      <c r="C264" s="32" t="s">
        <v>821</v>
      </c>
      <c r="D264" s="32" t="s">
        <v>823</v>
      </c>
      <c r="E264" s="32" t="s">
        <v>55</v>
      </c>
      <c r="F264" s="31">
        <v>100</v>
      </c>
      <c r="G264" s="31">
        <v>600</v>
      </c>
      <c r="T264">
        <f t="shared" si="4"/>
        <v>0</v>
      </c>
    </row>
    <row r="265" spans="1:20" x14ac:dyDescent="0.3">
      <c r="A265" s="31">
        <v>339</v>
      </c>
      <c r="B265" s="32" t="s">
        <v>1739</v>
      </c>
      <c r="C265" s="32" t="s">
        <v>1740</v>
      </c>
      <c r="D265" s="32" t="s">
        <v>1741</v>
      </c>
      <c r="E265" s="32" t="s">
        <v>808</v>
      </c>
      <c r="F265" s="31">
        <v>100</v>
      </c>
      <c r="G265" s="31">
        <v>265</v>
      </c>
      <c r="T265">
        <f t="shared" si="4"/>
        <v>0</v>
      </c>
    </row>
    <row r="266" spans="1:20" x14ac:dyDescent="0.3">
      <c r="B266" s="32" t="s">
        <v>3124</v>
      </c>
      <c r="C266" s="32" t="s">
        <v>3123</v>
      </c>
      <c r="D266" s="32" t="s">
        <v>3122</v>
      </c>
      <c r="E266" s="32" t="s">
        <v>49</v>
      </c>
      <c r="F266" s="31">
        <v>100</v>
      </c>
      <c r="G266" s="31">
        <v>0</v>
      </c>
      <c r="T266">
        <f t="shared" si="4"/>
        <v>1</v>
      </c>
    </row>
    <row r="267" spans="1:20" x14ac:dyDescent="0.3">
      <c r="A267" s="31">
        <v>402</v>
      </c>
      <c r="B267" s="32" t="s">
        <v>2029</v>
      </c>
      <c r="C267" s="32" t="s">
        <v>2030</v>
      </c>
      <c r="D267" s="32" t="s">
        <v>2031</v>
      </c>
      <c r="E267" s="32" t="s">
        <v>259</v>
      </c>
      <c r="F267" s="31">
        <v>100</v>
      </c>
      <c r="G267" s="31">
        <v>210</v>
      </c>
      <c r="T267">
        <f t="shared" si="4"/>
        <v>0</v>
      </c>
    </row>
    <row r="268" spans="1:20" x14ac:dyDescent="0.3">
      <c r="A268" s="31">
        <v>66</v>
      </c>
      <c r="B268" s="32" t="s">
        <v>379</v>
      </c>
      <c r="C268" s="32" t="s">
        <v>380</v>
      </c>
      <c r="D268" s="32" t="s">
        <v>381</v>
      </c>
      <c r="E268" s="32" t="s">
        <v>382</v>
      </c>
      <c r="F268" s="31">
        <v>100</v>
      </c>
      <c r="G268" s="31">
        <v>1400</v>
      </c>
      <c r="T268">
        <f t="shared" si="4"/>
        <v>0</v>
      </c>
    </row>
    <row r="269" spans="1:20" x14ac:dyDescent="0.3">
      <c r="B269" s="32" t="s">
        <v>3121</v>
      </c>
      <c r="C269" s="32" t="s">
        <v>3120</v>
      </c>
      <c r="D269" s="32" t="s">
        <v>3119</v>
      </c>
      <c r="E269" s="32" t="s">
        <v>1097</v>
      </c>
      <c r="F269" s="31">
        <v>100</v>
      </c>
      <c r="G269" s="31">
        <v>0</v>
      </c>
      <c r="T269">
        <f t="shared" si="4"/>
        <v>1</v>
      </c>
    </row>
    <row r="270" spans="1:20" x14ac:dyDescent="0.3">
      <c r="A270" s="31">
        <v>232</v>
      </c>
      <c r="B270" s="32" t="s">
        <v>1233</v>
      </c>
      <c r="C270" s="32" t="s">
        <v>1234</v>
      </c>
      <c r="D270" s="32" t="s">
        <v>1235</v>
      </c>
      <c r="E270" s="32" t="s">
        <v>187</v>
      </c>
      <c r="F270" s="31">
        <v>100</v>
      </c>
      <c r="G270" s="31">
        <v>380</v>
      </c>
      <c r="T270">
        <f t="shared" si="4"/>
        <v>0</v>
      </c>
    </row>
    <row r="271" spans="1:20" x14ac:dyDescent="0.3">
      <c r="B271" s="32" t="s">
        <v>3118</v>
      </c>
      <c r="C271" s="32" t="s">
        <v>3117</v>
      </c>
      <c r="D271" s="32" t="s">
        <v>3116</v>
      </c>
      <c r="E271" s="32" t="s">
        <v>469</v>
      </c>
      <c r="F271" s="31">
        <v>100</v>
      </c>
      <c r="G271" s="31">
        <v>0</v>
      </c>
      <c r="T271">
        <f t="shared" si="4"/>
        <v>1</v>
      </c>
    </row>
    <row r="272" spans="1:20" x14ac:dyDescent="0.3">
      <c r="B272" s="32" t="s">
        <v>3115</v>
      </c>
      <c r="C272" s="32" t="s">
        <v>3114</v>
      </c>
      <c r="D272" s="32" t="s">
        <v>3113</v>
      </c>
      <c r="E272" s="32" t="s">
        <v>3112</v>
      </c>
      <c r="F272" s="31">
        <v>100</v>
      </c>
      <c r="G272" s="31">
        <v>0</v>
      </c>
      <c r="T272">
        <f t="shared" si="4"/>
        <v>1</v>
      </c>
    </row>
    <row r="273" spans="1:20" x14ac:dyDescent="0.3">
      <c r="A273" s="31">
        <v>269</v>
      </c>
      <c r="B273" s="32" t="s">
        <v>1411</v>
      </c>
      <c r="C273" s="32" t="s">
        <v>1412</v>
      </c>
      <c r="D273" s="32" t="s">
        <v>1413</v>
      </c>
      <c r="E273" s="32" t="s">
        <v>31</v>
      </c>
      <c r="F273" s="31">
        <v>95.174143909999998</v>
      </c>
      <c r="G273" s="31">
        <v>315</v>
      </c>
      <c r="T273">
        <f t="shared" si="4"/>
        <v>0</v>
      </c>
    </row>
    <row r="274" spans="1:20" x14ac:dyDescent="0.3">
      <c r="A274" s="31">
        <v>452</v>
      </c>
      <c r="B274" s="32" t="s">
        <v>2248</v>
      </c>
      <c r="C274" s="32" t="s">
        <v>2249</v>
      </c>
      <c r="D274" s="32" t="s">
        <v>2251</v>
      </c>
      <c r="E274" s="32" t="s">
        <v>1719</v>
      </c>
      <c r="F274" s="31">
        <v>90.186390378255993</v>
      </c>
      <c r="G274" s="31">
        <v>184.99046272256001</v>
      </c>
      <c r="T274">
        <f t="shared" si="4"/>
        <v>0</v>
      </c>
    </row>
    <row r="275" spans="1:20" x14ac:dyDescent="0.3">
      <c r="A275" s="31">
        <v>239</v>
      </c>
      <c r="B275" s="32" t="s">
        <v>1267</v>
      </c>
      <c r="C275" s="32" t="s">
        <v>1268</v>
      </c>
      <c r="D275" s="32" t="s">
        <v>1270</v>
      </c>
      <c r="E275" s="32" t="s">
        <v>645</v>
      </c>
      <c r="F275" s="31">
        <v>90</v>
      </c>
      <c r="G275" s="31">
        <v>375</v>
      </c>
      <c r="T275">
        <f t="shared" si="4"/>
        <v>0</v>
      </c>
    </row>
    <row r="276" spans="1:20" x14ac:dyDescent="0.3">
      <c r="B276" s="32" t="s">
        <v>3111</v>
      </c>
      <c r="C276" s="32" t="s">
        <v>3110</v>
      </c>
      <c r="D276" s="32" t="s">
        <v>3109</v>
      </c>
      <c r="E276" s="32" t="s">
        <v>282</v>
      </c>
      <c r="F276" s="31">
        <v>90</v>
      </c>
      <c r="G276" s="31">
        <v>0</v>
      </c>
      <c r="T276">
        <f t="shared" si="4"/>
        <v>1</v>
      </c>
    </row>
    <row r="277" spans="1:20" x14ac:dyDescent="0.3">
      <c r="B277" s="32" t="s">
        <v>3108</v>
      </c>
      <c r="C277" s="32" t="s">
        <v>3107</v>
      </c>
      <c r="D277" s="32" t="s">
        <v>3106</v>
      </c>
      <c r="E277" s="32" t="s">
        <v>1116</v>
      </c>
      <c r="F277" s="31">
        <v>90</v>
      </c>
      <c r="G277" s="31">
        <v>130</v>
      </c>
      <c r="T277">
        <f t="shared" si="4"/>
        <v>0</v>
      </c>
    </row>
    <row r="278" spans="1:20" x14ac:dyDescent="0.3">
      <c r="B278" s="32" t="s">
        <v>3105</v>
      </c>
      <c r="C278" s="32" t="s">
        <v>3104</v>
      </c>
      <c r="D278" s="32" t="s">
        <v>3103</v>
      </c>
      <c r="E278" s="32" t="s">
        <v>49</v>
      </c>
      <c r="F278" s="31">
        <v>90</v>
      </c>
      <c r="G278" s="31">
        <v>0</v>
      </c>
      <c r="T278">
        <f t="shared" si="4"/>
        <v>1</v>
      </c>
    </row>
    <row r="279" spans="1:20" x14ac:dyDescent="0.3">
      <c r="A279" s="31">
        <v>417</v>
      </c>
      <c r="B279" s="32" t="s">
        <v>2094</v>
      </c>
      <c r="C279" s="32" t="s">
        <v>2095</v>
      </c>
      <c r="D279" s="32" t="s">
        <v>2096</v>
      </c>
      <c r="E279" s="32" t="s">
        <v>808</v>
      </c>
      <c r="F279" s="31">
        <v>90</v>
      </c>
      <c r="G279" s="31">
        <v>200</v>
      </c>
      <c r="T279">
        <f t="shared" si="4"/>
        <v>0</v>
      </c>
    </row>
    <row r="280" spans="1:20" x14ac:dyDescent="0.3">
      <c r="A280" s="31">
        <v>122</v>
      </c>
      <c r="B280" s="32" t="s">
        <v>694</v>
      </c>
      <c r="C280" s="32" t="s">
        <v>695</v>
      </c>
      <c r="D280" s="32" t="s">
        <v>697</v>
      </c>
      <c r="E280" s="32" t="s">
        <v>503</v>
      </c>
      <c r="F280" s="31">
        <v>90</v>
      </c>
      <c r="G280" s="31">
        <v>750</v>
      </c>
      <c r="T280">
        <f t="shared" si="4"/>
        <v>0</v>
      </c>
    </row>
    <row r="281" spans="1:20" x14ac:dyDescent="0.3">
      <c r="B281" s="32" t="s">
        <v>3102</v>
      </c>
      <c r="C281" s="32" t="s">
        <v>3101</v>
      </c>
      <c r="D281" s="32" t="s">
        <v>3100</v>
      </c>
      <c r="E281" s="32" t="s">
        <v>49</v>
      </c>
      <c r="F281" s="31">
        <v>90</v>
      </c>
      <c r="G281" s="31">
        <v>99</v>
      </c>
      <c r="T281">
        <f t="shared" si="4"/>
        <v>0</v>
      </c>
    </row>
    <row r="282" spans="1:20" x14ac:dyDescent="0.3">
      <c r="A282" s="31">
        <v>489</v>
      </c>
      <c r="B282" s="32" t="s">
        <v>2422</v>
      </c>
      <c r="C282" s="32" t="s">
        <v>2423</v>
      </c>
      <c r="D282" s="32" t="s">
        <v>2424</v>
      </c>
      <c r="E282" s="32" t="s">
        <v>314</v>
      </c>
      <c r="F282" s="31">
        <v>90</v>
      </c>
      <c r="G282" s="31">
        <v>160</v>
      </c>
      <c r="T282">
        <f t="shared" si="4"/>
        <v>0</v>
      </c>
    </row>
    <row r="283" spans="1:20" x14ac:dyDescent="0.3">
      <c r="A283" s="31">
        <v>250</v>
      </c>
      <c r="B283" s="32" t="s">
        <v>1320</v>
      </c>
      <c r="C283" s="32" t="s">
        <v>1321</v>
      </c>
      <c r="D283" s="32" t="s">
        <v>1322</v>
      </c>
      <c r="E283" s="32" t="s">
        <v>31</v>
      </c>
      <c r="F283" s="31">
        <v>90</v>
      </c>
      <c r="G283" s="31">
        <v>350</v>
      </c>
      <c r="T283">
        <f t="shared" si="4"/>
        <v>0</v>
      </c>
    </row>
    <row r="284" spans="1:20" x14ac:dyDescent="0.3">
      <c r="B284" s="32" t="s">
        <v>3099</v>
      </c>
      <c r="C284" s="32" t="s">
        <v>3098</v>
      </c>
      <c r="D284" s="32" t="s">
        <v>3097</v>
      </c>
      <c r="E284" s="32" t="s">
        <v>49</v>
      </c>
      <c r="F284" s="31">
        <v>90</v>
      </c>
      <c r="G284" s="31">
        <v>0</v>
      </c>
      <c r="T284">
        <f t="shared" si="4"/>
        <v>1</v>
      </c>
    </row>
    <row r="285" spans="1:20" x14ac:dyDescent="0.3">
      <c r="A285" s="31">
        <v>244</v>
      </c>
      <c r="B285" s="32" t="s">
        <v>1292</v>
      </c>
      <c r="C285" s="32" t="s">
        <v>1293</v>
      </c>
      <c r="D285" s="32" t="s">
        <v>1295</v>
      </c>
      <c r="E285" s="32" t="s">
        <v>1296</v>
      </c>
      <c r="F285" s="31">
        <v>90</v>
      </c>
      <c r="G285" s="31">
        <v>360</v>
      </c>
      <c r="T285">
        <f t="shared" si="4"/>
        <v>0</v>
      </c>
    </row>
    <row r="286" spans="1:20" x14ac:dyDescent="0.3">
      <c r="A286" s="31">
        <v>324</v>
      </c>
      <c r="B286" s="32" t="s">
        <v>1674</v>
      </c>
      <c r="C286" s="32" t="s">
        <v>1675</v>
      </c>
      <c r="D286" s="32" t="s">
        <v>1676</v>
      </c>
      <c r="E286" s="32" t="s">
        <v>1477</v>
      </c>
      <c r="F286" s="31">
        <v>90</v>
      </c>
      <c r="G286" s="31">
        <v>280</v>
      </c>
      <c r="T286">
        <f t="shared" si="4"/>
        <v>0</v>
      </c>
    </row>
    <row r="287" spans="1:20" x14ac:dyDescent="0.3">
      <c r="B287" s="32" t="s">
        <v>3096</v>
      </c>
      <c r="C287" s="32" t="s">
        <v>3095</v>
      </c>
      <c r="D287" s="32" t="s">
        <v>3094</v>
      </c>
      <c r="E287" s="32" t="s">
        <v>833</v>
      </c>
      <c r="F287" s="31">
        <v>90</v>
      </c>
      <c r="G287" s="31">
        <v>110</v>
      </c>
      <c r="T287">
        <f t="shared" si="4"/>
        <v>0</v>
      </c>
    </row>
    <row r="288" spans="1:20" x14ac:dyDescent="0.3">
      <c r="A288" s="31">
        <v>468</v>
      </c>
      <c r="B288" s="32" t="s">
        <v>2323</v>
      </c>
      <c r="C288" s="32" t="s">
        <v>2324</v>
      </c>
      <c r="D288" s="32" t="s">
        <v>2325</v>
      </c>
      <c r="E288" s="32" t="s">
        <v>187</v>
      </c>
      <c r="F288" s="31">
        <v>85</v>
      </c>
      <c r="G288" s="31">
        <v>180</v>
      </c>
      <c r="T288">
        <f t="shared" si="4"/>
        <v>0</v>
      </c>
    </row>
    <row r="289" spans="1:20" x14ac:dyDescent="0.3">
      <c r="A289" s="31">
        <v>276</v>
      </c>
      <c r="B289" s="32" t="s">
        <v>1449</v>
      </c>
      <c r="C289" s="32" t="s">
        <v>1450</v>
      </c>
      <c r="D289" s="32" t="s">
        <v>1452</v>
      </c>
      <c r="E289" s="32" t="s">
        <v>55</v>
      </c>
      <c r="F289" s="31">
        <v>84.999136383999996</v>
      </c>
      <c r="G289" s="31">
        <v>300</v>
      </c>
      <c r="T289">
        <f t="shared" si="4"/>
        <v>0</v>
      </c>
    </row>
    <row r="290" spans="1:20" x14ac:dyDescent="0.3">
      <c r="A290" s="31">
        <v>230</v>
      </c>
      <c r="B290" s="32" t="s">
        <v>1223</v>
      </c>
      <c r="C290" s="32" t="s">
        <v>1224</v>
      </c>
      <c r="D290" s="32" t="s">
        <v>1225</v>
      </c>
      <c r="E290" s="32" t="s">
        <v>679</v>
      </c>
      <c r="F290" s="31">
        <v>84.606396127162</v>
      </c>
      <c r="G290" s="31">
        <v>380</v>
      </c>
      <c r="T290">
        <f t="shared" si="4"/>
        <v>0</v>
      </c>
    </row>
    <row r="291" spans="1:20" x14ac:dyDescent="0.3">
      <c r="B291" s="32" t="s">
        <v>3093</v>
      </c>
      <c r="C291" s="32" t="s">
        <v>3092</v>
      </c>
      <c r="D291" s="32" t="s">
        <v>910</v>
      </c>
      <c r="E291" s="32" t="s">
        <v>162</v>
      </c>
      <c r="F291" s="31">
        <v>80.178482264940001</v>
      </c>
      <c r="G291" s="31">
        <v>55.8478789993665</v>
      </c>
      <c r="T291">
        <f t="shared" si="4"/>
        <v>0</v>
      </c>
    </row>
    <row r="292" spans="1:20" x14ac:dyDescent="0.3">
      <c r="B292" s="32" t="s">
        <v>3091</v>
      </c>
      <c r="C292" s="32" t="s">
        <v>3090</v>
      </c>
      <c r="D292" s="32" t="s">
        <v>3089</v>
      </c>
      <c r="E292" s="32" t="s">
        <v>3088</v>
      </c>
      <c r="F292" s="31">
        <v>80.007496784520001</v>
      </c>
      <c r="G292" s="31">
        <v>86.193831700000004</v>
      </c>
      <c r="T292">
        <f t="shared" si="4"/>
        <v>0</v>
      </c>
    </row>
    <row r="293" spans="1:20" x14ac:dyDescent="0.3">
      <c r="A293" s="31">
        <v>410</v>
      </c>
      <c r="B293" s="32" t="s">
        <v>2063</v>
      </c>
      <c r="C293" s="32" t="s">
        <v>929</v>
      </c>
      <c r="D293" s="32" t="s">
        <v>2064</v>
      </c>
      <c r="E293" s="32" t="s">
        <v>259</v>
      </c>
      <c r="F293" s="31">
        <v>80</v>
      </c>
      <c r="G293" s="31">
        <v>200</v>
      </c>
      <c r="T293">
        <f t="shared" si="4"/>
        <v>0</v>
      </c>
    </row>
    <row r="294" spans="1:20" x14ac:dyDescent="0.3">
      <c r="B294" s="32" t="s">
        <v>3087</v>
      </c>
      <c r="C294" s="32" t="s">
        <v>3086</v>
      </c>
      <c r="D294" s="32" t="s">
        <v>3085</v>
      </c>
      <c r="E294" s="32" t="s">
        <v>314</v>
      </c>
      <c r="F294" s="31">
        <v>80</v>
      </c>
      <c r="G294" s="31">
        <v>110</v>
      </c>
      <c r="T294">
        <f t="shared" si="4"/>
        <v>0</v>
      </c>
    </row>
    <row r="295" spans="1:20" x14ac:dyDescent="0.3">
      <c r="A295" s="31">
        <v>385</v>
      </c>
      <c r="B295" s="32" t="s">
        <v>1951</v>
      </c>
      <c r="C295" s="32" t="s">
        <v>1952</v>
      </c>
      <c r="D295" s="32" t="s">
        <v>1953</v>
      </c>
      <c r="E295" s="32" t="s">
        <v>808</v>
      </c>
      <c r="F295" s="31">
        <v>80</v>
      </c>
      <c r="G295" s="31">
        <v>220</v>
      </c>
      <c r="T295">
        <f t="shared" si="4"/>
        <v>0</v>
      </c>
    </row>
    <row r="296" spans="1:20" x14ac:dyDescent="0.3">
      <c r="A296" s="31">
        <v>267</v>
      </c>
      <c r="B296" s="32" t="s">
        <v>1402</v>
      </c>
      <c r="C296" s="32" t="s">
        <v>1403</v>
      </c>
      <c r="D296" s="32" t="s">
        <v>1404</v>
      </c>
      <c r="E296" s="32" t="s">
        <v>49</v>
      </c>
      <c r="F296" s="31">
        <v>80</v>
      </c>
      <c r="G296" s="31">
        <v>320</v>
      </c>
      <c r="T296">
        <f t="shared" si="4"/>
        <v>0</v>
      </c>
    </row>
    <row r="297" spans="1:20" x14ac:dyDescent="0.3">
      <c r="B297" s="32" t="s">
        <v>3084</v>
      </c>
      <c r="C297" s="32" t="s">
        <v>3083</v>
      </c>
      <c r="D297" s="32" t="s">
        <v>3082</v>
      </c>
      <c r="E297" s="32" t="s">
        <v>3009</v>
      </c>
      <c r="F297" s="31">
        <v>80</v>
      </c>
      <c r="G297" s="31">
        <v>0</v>
      </c>
      <c r="T297">
        <f t="shared" si="4"/>
        <v>1</v>
      </c>
    </row>
    <row r="298" spans="1:20" x14ac:dyDescent="0.3">
      <c r="A298" s="31">
        <v>407</v>
      </c>
      <c r="B298" s="32" t="s">
        <v>2051</v>
      </c>
      <c r="C298" s="32" t="s">
        <v>166</v>
      </c>
      <c r="D298" s="32" t="s">
        <v>2053</v>
      </c>
      <c r="E298" s="32" t="s">
        <v>49</v>
      </c>
      <c r="F298" s="31">
        <v>80</v>
      </c>
      <c r="G298" s="31">
        <v>205</v>
      </c>
      <c r="T298">
        <f t="shared" si="4"/>
        <v>0</v>
      </c>
    </row>
    <row r="299" spans="1:20" x14ac:dyDescent="0.3">
      <c r="B299" s="32" t="s">
        <v>3081</v>
      </c>
      <c r="C299" s="32" t="s">
        <v>3080</v>
      </c>
      <c r="D299" s="32" t="s">
        <v>3079</v>
      </c>
      <c r="E299" s="32" t="s">
        <v>31</v>
      </c>
      <c r="F299" s="31">
        <v>80</v>
      </c>
      <c r="G299" s="31">
        <v>0</v>
      </c>
      <c r="T299">
        <f t="shared" si="4"/>
        <v>1</v>
      </c>
    </row>
    <row r="300" spans="1:20" x14ac:dyDescent="0.3">
      <c r="B300" s="32" t="s">
        <v>3078</v>
      </c>
      <c r="C300" s="32" t="s">
        <v>3077</v>
      </c>
      <c r="D300" s="32" t="s">
        <v>3076</v>
      </c>
      <c r="E300" s="32" t="s">
        <v>1658</v>
      </c>
      <c r="F300" s="31">
        <v>80</v>
      </c>
      <c r="G300" s="31">
        <v>0</v>
      </c>
      <c r="T300">
        <f t="shared" si="4"/>
        <v>1</v>
      </c>
    </row>
    <row r="301" spans="1:20" x14ac:dyDescent="0.3">
      <c r="B301" s="32" t="s">
        <v>3075</v>
      </c>
      <c r="C301" s="32" t="s">
        <v>3074</v>
      </c>
      <c r="D301" s="32" t="s">
        <v>3073</v>
      </c>
      <c r="E301" s="32" t="s">
        <v>469</v>
      </c>
      <c r="F301" s="31">
        <v>80</v>
      </c>
      <c r="G301" s="31">
        <v>0</v>
      </c>
      <c r="T301">
        <f t="shared" si="4"/>
        <v>1</v>
      </c>
    </row>
    <row r="302" spans="1:20" x14ac:dyDescent="0.3">
      <c r="A302" s="31">
        <v>227</v>
      </c>
      <c r="B302" s="32" t="s">
        <v>1208</v>
      </c>
      <c r="C302" s="32" t="s">
        <v>1209</v>
      </c>
      <c r="D302" s="32" t="s">
        <v>1210</v>
      </c>
      <c r="E302" s="32" t="s">
        <v>314</v>
      </c>
      <c r="F302" s="31">
        <v>80</v>
      </c>
      <c r="G302" s="31">
        <v>380</v>
      </c>
      <c r="T302">
        <f t="shared" si="4"/>
        <v>0</v>
      </c>
    </row>
    <row r="303" spans="1:20" x14ac:dyDescent="0.3">
      <c r="A303" s="31">
        <v>377</v>
      </c>
      <c r="B303" s="32" t="s">
        <v>1915</v>
      </c>
      <c r="C303" s="32" t="s">
        <v>1916</v>
      </c>
      <c r="D303" s="32" t="s">
        <v>1917</v>
      </c>
      <c r="E303" s="32" t="s">
        <v>187</v>
      </c>
      <c r="F303" s="31">
        <v>80</v>
      </c>
      <c r="G303" s="31">
        <v>230</v>
      </c>
      <c r="T303">
        <f t="shared" si="4"/>
        <v>0</v>
      </c>
    </row>
    <row r="304" spans="1:20" x14ac:dyDescent="0.3">
      <c r="B304" s="32" t="s">
        <v>3072</v>
      </c>
      <c r="C304" s="32" t="s">
        <v>3071</v>
      </c>
      <c r="D304" s="32" t="s">
        <v>3070</v>
      </c>
      <c r="E304" s="32" t="s">
        <v>49</v>
      </c>
      <c r="F304" s="31">
        <v>80</v>
      </c>
      <c r="G304" s="31">
        <v>140</v>
      </c>
      <c r="T304">
        <f t="shared" si="4"/>
        <v>0</v>
      </c>
    </row>
    <row r="305" spans="1:20" x14ac:dyDescent="0.3">
      <c r="B305" s="32" t="s">
        <v>3069</v>
      </c>
      <c r="C305" s="32" t="s">
        <v>3068</v>
      </c>
      <c r="D305" s="32" t="s">
        <v>3067</v>
      </c>
      <c r="E305" s="32" t="s">
        <v>187</v>
      </c>
      <c r="F305" s="31">
        <v>80</v>
      </c>
      <c r="G305" s="31">
        <v>130</v>
      </c>
      <c r="T305">
        <f t="shared" si="4"/>
        <v>0</v>
      </c>
    </row>
    <row r="306" spans="1:20" x14ac:dyDescent="0.3">
      <c r="B306" s="32" t="s">
        <v>3066</v>
      </c>
      <c r="C306" s="32" t="s">
        <v>3065</v>
      </c>
      <c r="D306" s="32" t="s">
        <v>3064</v>
      </c>
      <c r="E306" s="32" t="s">
        <v>3009</v>
      </c>
      <c r="F306" s="31">
        <v>80</v>
      </c>
      <c r="G306" s="31">
        <v>0</v>
      </c>
      <c r="T306">
        <f t="shared" si="4"/>
        <v>1</v>
      </c>
    </row>
    <row r="307" spans="1:20" x14ac:dyDescent="0.3">
      <c r="A307" s="31">
        <v>415</v>
      </c>
      <c r="B307" s="32" t="s">
        <v>2085</v>
      </c>
      <c r="C307" s="32" t="s">
        <v>2086</v>
      </c>
      <c r="D307" s="32" t="s">
        <v>2087</v>
      </c>
      <c r="E307" s="32" t="s">
        <v>227</v>
      </c>
      <c r="F307" s="31">
        <v>80</v>
      </c>
      <c r="G307" s="31">
        <v>200</v>
      </c>
      <c r="T307">
        <f t="shared" si="4"/>
        <v>0</v>
      </c>
    </row>
    <row r="308" spans="1:20" x14ac:dyDescent="0.3">
      <c r="B308" s="32" t="s">
        <v>3063</v>
      </c>
      <c r="C308" s="32" t="s">
        <v>3062</v>
      </c>
      <c r="D308" s="32" t="s">
        <v>3061</v>
      </c>
      <c r="E308" s="32" t="s">
        <v>174</v>
      </c>
      <c r="F308" s="31">
        <v>80</v>
      </c>
      <c r="G308" s="31">
        <v>0</v>
      </c>
      <c r="T308">
        <f t="shared" si="4"/>
        <v>1</v>
      </c>
    </row>
    <row r="309" spans="1:20" x14ac:dyDescent="0.3">
      <c r="B309" s="32" t="s">
        <v>3060</v>
      </c>
      <c r="C309" s="32" t="s">
        <v>3059</v>
      </c>
      <c r="D309" s="32" t="s">
        <v>3058</v>
      </c>
      <c r="E309" s="32" t="s">
        <v>55</v>
      </c>
      <c r="F309" s="31">
        <v>80</v>
      </c>
      <c r="G309" s="31">
        <v>0</v>
      </c>
      <c r="T309">
        <f t="shared" si="4"/>
        <v>1</v>
      </c>
    </row>
    <row r="310" spans="1:20" x14ac:dyDescent="0.3">
      <c r="A310" s="31">
        <v>186</v>
      </c>
      <c r="B310" s="32" t="s">
        <v>1007</v>
      </c>
      <c r="C310" s="32" t="s">
        <v>1008</v>
      </c>
      <c r="D310" s="32" t="s">
        <v>1010</v>
      </c>
      <c r="E310" s="32" t="s">
        <v>441</v>
      </c>
      <c r="F310" s="31">
        <v>80</v>
      </c>
      <c r="G310" s="31">
        <v>450</v>
      </c>
      <c r="T310">
        <f t="shared" si="4"/>
        <v>0</v>
      </c>
    </row>
    <row r="311" spans="1:20" x14ac:dyDescent="0.3">
      <c r="A311" s="31">
        <v>189</v>
      </c>
      <c r="B311" s="32" t="s">
        <v>1021</v>
      </c>
      <c r="C311" s="32" t="s">
        <v>1022</v>
      </c>
      <c r="D311" s="32" t="s">
        <v>1023</v>
      </c>
      <c r="E311" s="32" t="s">
        <v>1024</v>
      </c>
      <c r="F311" s="31">
        <v>80</v>
      </c>
      <c r="G311" s="31">
        <v>450</v>
      </c>
      <c r="T311">
        <f t="shared" si="4"/>
        <v>0</v>
      </c>
    </row>
    <row r="312" spans="1:20" x14ac:dyDescent="0.3">
      <c r="B312" s="32" t="s">
        <v>3057</v>
      </c>
      <c r="C312" s="32" t="s">
        <v>3056</v>
      </c>
      <c r="D312" s="32" t="s">
        <v>3055</v>
      </c>
      <c r="E312" s="32" t="s">
        <v>2818</v>
      </c>
      <c r="F312" s="31">
        <v>80</v>
      </c>
      <c r="G312" s="31">
        <v>0</v>
      </c>
      <c r="T312">
        <f t="shared" si="4"/>
        <v>1</v>
      </c>
    </row>
    <row r="313" spans="1:20" x14ac:dyDescent="0.3">
      <c r="A313" s="31">
        <v>321</v>
      </c>
      <c r="B313" s="32" t="s">
        <v>1661</v>
      </c>
      <c r="C313" s="32" t="s">
        <v>1662</v>
      </c>
      <c r="D313" s="32" t="s">
        <v>1664</v>
      </c>
      <c r="E313" s="32" t="s">
        <v>31</v>
      </c>
      <c r="F313" s="31">
        <v>80</v>
      </c>
      <c r="G313" s="31">
        <v>280</v>
      </c>
      <c r="T313">
        <f t="shared" si="4"/>
        <v>0</v>
      </c>
    </row>
    <row r="314" spans="1:20" x14ac:dyDescent="0.3">
      <c r="B314" s="32" t="s">
        <v>3054</v>
      </c>
      <c r="C314" s="32" t="s">
        <v>3053</v>
      </c>
      <c r="D314" s="32" t="s">
        <v>3052</v>
      </c>
      <c r="E314" s="32" t="s">
        <v>49</v>
      </c>
      <c r="F314" s="31">
        <v>80</v>
      </c>
      <c r="G314" s="31">
        <v>0</v>
      </c>
      <c r="T314">
        <f t="shared" si="4"/>
        <v>1</v>
      </c>
    </row>
    <row r="315" spans="1:20" x14ac:dyDescent="0.3">
      <c r="B315" s="32" t="s">
        <v>3051</v>
      </c>
      <c r="C315" s="32" t="s">
        <v>3050</v>
      </c>
      <c r="D315" s="32" t="s">
        <v>3049</v>
      </c>
      <c r="E315" s="32" t="s">
        <v>833</v>
      </c>
      <c r="F315" s="31">
        <v>80</v>
      </c>
      <c r="G315" s="31">
        <v>110</v>
      </c>
      <c r="T315">
        <f t="shared" si="4"/>
        <v>0</v>
      </c>
    </row>
    <row r="316" spans="1:20" x14ac:dyDescent="0.3">
      <c r="B316" s="32" t="s">
        <v>3048</v>
      </c>
      <c r="C316" s="32" t="s">
        <v>3047</v>
      </c>
      <c r="D316" s="32" t="s">
        <v>3046</v>
      </c>
      <c r="E316" s="32" t="s">
        <v>469</v>
      </c>
      <c r="F316" s="31">
        <v>80</v>
      </c>
      <c r="G316" s="31">
        <v>0</v>
      </c>
      <c r="T316">
        <f t="shared" si="4"/>
        <v>1</v>
      </c>
    </row>
    <row r="317" spans="1:20" x14ac:dyDescent="0.3">
      <c r="B317" s="32" t="s">
        <v>3045</v>
      </c>
      <c r="C317" s="32" t="s">
        <v>2692</v>
      </c>
      <c r="D317" s="32" t="s">
        <v>3044</v>
      </c>
      <c r="E317" s="32" t="s">
        <v>49</v>
      </c>
      <c r="F317" s="31">
        <v>80</v>
      </c>
      <c r="G317" s="31">
        <v>0</v>
      </c>
      <c r="T317">
        <f t="shared" si="4"/>
        <v>1</v>
      </c>
    </row>
    <row r="318" spans="1:20" x14ac:dyDescent="0.3">
      <c r="B318" s="32" t="s">
        <v>3043</v>
      </c>
      <c r="C318" s="32" t="s">
        <v>3042</v>
      </c>
      <c r="D318" s="32" t="s">
        <v>3041</v>
      </c>
      <c r="E318" s="32" t="s">
        <v>49</v>
      </c>
      <c r="F318" s="31">
        <v>79.681533999999999</v>
      </c>
      <c r="G318" s="31">
        <v>130</v>
      </c>
      <c r="T318">
        <f t="shared" si="4"/>
        <v>0</v>
      </c>
    </row>
    <row r="319" spans="1:20" x14ac:dyDescent="0.3">
      <c r="B319" s="32" t="s">
        <v>3040</v>
      </c>
      <c r="C319" s="32" t="s">
        <v>3039</v>
      </c>
      <c r="D319" s="32" t="s">
        <v>3038</v>
      </c>
      <c r="E319" s="32" t="s">
        <v>1499</v>
      </c>
      <c r="F319" s="31">
        <v>77.358903856015999</v>
      </c>
      <c r="G319" s="31">
        <v>0</v>
      </c>
      <c r="T319">
        <f t="shared" si="4"/>
        <v>1</v>
      </c>
    </row>
    <row r="320" spans="1:20" x14ac:dyDescent="0.3">
      <c r="A320" s="31">
        <v>373</v>
      </c>
      <c r="B320" s="32" t="s">
        <v>1898</v>
      </c>
      <c r="C320" s="32" t="s">
        <v>1899</v>
      </c>
      <c r="D320" s="32" t="s">
        <v>1901</v>
      </c>
      <c r="E320" s="32" t="s">
        <v>227</v>
      </c>
      <c r="F320" s="31">
        <v>77.264466302000002</v>
      </c>
      <c r="G320" s="31">
        <v>234.5152155829</v>
      </c>
      <c r="T320">
        <f t="shared" si="4"/>
        <v>0</v>
      </c>
    </row>
    <row r="321" spans="1:20" x14ac:dyDescent="0.3">
      <c r="B321" s="32" t="s">
        <v>3037</v>
      </c>
      <c r="C321" s="32" t="s">
        <v>3036</v>
      </c>
      <c r="D321" s="32" t="s">
        <v>3035</v>
      </c>
      <c r="E321" s="32" t="s">
        <v>3034</v>
      </c>
      <c r="F321" s="31">
        <v>77.238814159520004</v>
      </c>
      <c r="G321" s="31">
        <v>93.770047223999995</v>
      </c>
      <c r="T321">
        <f t="shared" si="4"/>
        <v>0</v>
      </c>
    </row>
    <row r="322" spans="1:20" x14ac:dyDescent="0.3">
      <c r="B322" s="32" t="s">
        <v>3033</v>
      </c>
      <c r="C322" s="32" t="s">
        <v>3032</v>
      </c>
      <c r="D322" s="32" t="s">
        <v>3031</v>
      </c>
      <c r="E322" s="32" t="s">
        <v>2909</v>
      </c>
      <c r="F322" s="31">
        <v>77</v>
      </c>
      <c r="G322" s="31">
        <v>0</v>
      </c>
      <c r="T322">
        <f t="shared" si="4"/>
        <v>1</v>
      </c>
    </row>
    <row r="323" spans="1:20" x14ac:dyDescent="0.3">
      <c r="A323" s="31">
        <v>154</v>
      </c>
      <c r="B323" s="32" t="s">
        <v>845</v>
      </c>
      <c r="C323" s="32" t="s">
        <v>846</v>
      </c>
      <c r="D323" s="32" t="s">
        <v>847</v>
      </c>
      <c r="E323" s="32" t="s">
        <v>469</v>
      </c>
      <c r="F323" s="31">
        <v>76.776033407685006</v>
      </c>
      <c r="G323" s="31">
        <v>579.91526570400003</v>
      </c>
      <c r="T323">
        <f t="shared" ref="T323:T386" si="5">IF(G323=0,1,0)</f>
        <v>0</v>
      </c>
    </row>
    <row r="324" spans="1:20" x14ac:dyDescent="0.3">
      <c r="B324" s="32" t="s">
        <v>3030</v>
      </c>
      <c r="C324" s="32" t="s">
        <v>3029</v>
      </c>
      <c r="D324" s="32" t="s">
        <v>3028</v>
      </c>
      <c r="E324" s="32" t="s">
        <v>2002</v>
      </c>
      <c r="F324" s="31">
        <v>76.549571573199998</v>
      </c>
      <c r="G324" s="31">
        <v>0</v>
      </c>
      <c r="T324">
        <f t="shared" si="5"/>
        <v>1</v>
      </c>
    </row>
    <row r="325" spans="1:20" x14ac:dyDescent="0.3">
      <c r="B325" s="32" t="s">
        <v>3027</v>
      </c>
      <c r="C325" s="32" t="s">
        <v>3026</v>
      </c>
      <c r="D325" s="32" t="s">
        <v>468</v>
      </c>
      <c r="E325" s="32" t="s">
        <v>469</v>
      </c>
      <c r="F325" s="31">
        <v>75.338376484999998</v>
      </c>
      <c r="G325" s="31">
        <v>0</v>
      </c>
      <c r="T325">
        <f t="shared" si="5"/>
        <v>1</v>
      </c>
    </row>
    <row r="326" spans="1:20" x14ac:dyDescent="0.3">
      <c r="A326" s="31">
        <v>271</v>
      </c>
      <c r="B326" s="32" t="s">
        <v>1421</v>
      </c>
      <c r="C326" s="32" t="s">
        <v>138</v>
      </c>
      <c r="D326" s="32" t="s">
        <v>1423</v>
      </c>
      <c r="E326" s="32" t="s">
        <v>55</v>
      </c>
      <c r="F326" s="31">
        <v>75.306514454600006</v>
      </c>
      <c r="G326" s="31">
        <v>305.22396352511998</v>
      </c>
      <c r="T326">
        <f t="shared" si="5"/>
        <v>0</v>
      </c>
    </row>
    <row r="327" spans="1:20" x14ac:dyDescent="0.3">
      <c r="A327" s="31">
        <v>33</v>
      </c>
      <c r="B327" s="32" t="s">
        <v>195</v>
      </c>
      <c r="C327" s="32" t="s">
        <v>196</v>
      </c>
      <c r="D327" s="32" t="s">
        <v>198</v>
      </c>
      <c r="E327" s="32" t="s">
        <v>199</v>
      </c>
      <c r="F327" s="31">
        <v>75</v>
      </c>
      <c r="G327" s="31">
        <v>3200</v>
      </c>
      <c r="T327">
        <f t="shared" si="5"/>
        <v>0</v>
      </c>
    </row>
    <row r="328" spans="1:20" x14ac:dyDescent="0.3">
      <c r="A328" s="31">
        <v>129</v>
      </c>
      <c r="B328" s="32" t="s">
        <v>723</v>
      </c>
      <c r="C328" s="32" t="s">
        <v>724</v>
      </c>
      <c r="D328" s="32" t="s">
        <v>726</v>
      </c>
      <c r="E328" s="32" t="s">
        <v>174</v>
      </c>
      <c r="F328" s="31">
        <v>75</v>
      </c>
      <c r="G328" s="31">
        <v>700</v>
      </c>
      <c r="T328">
        <f t="shared" si="5"/>
        <v>0</v>
      </c>
    </row>
    <row r="329" spans="1:20" x14ac:dyDescent="0.3">
      <c r="B329" s="32" t="s">
        <v>3025</v>
      </c>
      <c r="C329" s="32" t="s">
        <v>3024</v>
      </c>
      <c r="D329" s="32" t="s">
        <v>3023</v>
      </c>
      <c r="E329" s="32" t="s">
        <v>1658</v>
      </c>
      <c r="F329" s="31">
        <v>75</v>
      </c>
      <c r="G329" s="31">
        <v>130</v>
      </c>
      <c r="T329">
        <f t="shared" si="5"/>
        <v>0</v>
      </c>
    </row>
    <row r="330" spans="1:20" x14ac:dyDescent="0.3">
      <c r="A330" s="31">
        <v>205</v>
      </c>
      <c r="B330" s="32" t="s">
        <v>1104</v>
      </c>
      <c r="C330" s="32" t="s">
        <v>1105</v>
      </c>
      <c r="D330" s="32" t="s">
        <v>1106</v>
      </c>
      <c r="E330" s="32" t="s">
        <v>808</v>
      </c>
      <c r="F330" s="31">
        <v>75</v>
      </c>
      <c r="G330" s="31">
        <v>410</v>
      </c>
      <c r="T330">
        <f t="shared" si="5"/>
        <v>0</v>
      </c>
    </row>
    <row r="331" spans="1:20" x14ac:dyDescent="0.3">
      <c r="A331" s="31">
        <v>437</v>
      </c>
      <c r="B331" s="32" t="s">
        <v>2183</v>
      </c>
      <c r="C331" s="32" t="s">
        <v>2067</v>
      </c>
      <c r="D331" s="32" t="s">
        <v>2184</v>
      </c>
      <c r="E331" s="32" t="s">
        <v>314</v>
      </c>
      <c r="F331" s="31">
        <v>75</v>
      </c>
      <c r="G331" s="31">
        <v>195</v>
      </c>
      <c r="T331">
        <f t="shared" si="5"/>
        <v>0</v>
      </c>
    </row>
    <row r="332" spans="1:20" x14ac:dyDescent="0.3">
      <c r="A332" s="31">
        <v>388</v>
      </c>
      <c r="B332" s="32" t="s">
        <v>1964</v>
      </c>
      <c r="C332" s="32" t="s">
        <v>1965</v>
      </c>
      <c r="D332" s="32" t="s">
        <v>1966</v>
      </c>
      <c r="E332" s="32" t="s">
        <v>808</v>
      </c>
      <c r="F332" s="31">
        <v>75</v>
      </c>
      <c r="G332" s="31">
        <v>220</v>
      </c>
      <c r="T332">
        <f t="shared" si="5"/>
        <v>0</v>
      </c>
    </row>
    <row r="333" spans="1:20" x14ac:dyDescent="0.3">
      <c r="A333" s="31">
        <v>506</v>
      </c>
      <c r="B333" s="32" t="s">
        <v>2498</v>
      </c>
      <c r="C333" s="32" t="s">
        <v>1776</v>
      </c>
      <c r="D333" s="32" t="s">
        <v>2499</v>
      </c>
      <c r="E333" s="32" t="s">
        <v>808</v>
      </c>
      <c r="F333" s="31">
        <v>75</v>
      </c>
      <c r="G333" s="31">
        <v>150</v>
      </c>
      <c r="T333">
        <f t="shared" si="5"/>
        <v>0</v>
      </c>
    </row>
    <row r="334" spans="1:20" x14ac:dyDescent="0.3">
      <c r="A334" s="31">
        <v>475</v>
      </c>
      <c r="B334" s="32" t="s">
        <v>2354</v>
      </c>
      <c r="C334" s="32" t="s">
        <v>2355</v>
      </c>
      <c r="D334" s="32" t="s">
        <v>2356</v>
      </c>
      <c r="E334" s="32" t="s">
        <v>808</v>
      </c>
      <c r="F334" s="31">
        <v>75</v>
      </c>
      <c r="G334" s="31">
        <v>170</v>
      </c>
      <c r="T334">
        <f t="shared" si="5"/>
        <v>0</v>
      </c>
    </row>
    <row r="335" spans="1:20" x14ac:dyDescent="0.3">
      <c r="B335" s="32" t="s">
        <v>3022</v>
      </c>
      <c r="C335" s="32" t="s">
        <v>3021</v>
      </c>
      <c r="D335" s="32" t="s">
        <v>3020</v>
      </c>
      <c r="E335" s="32" t="s">
        <v>49</v>
      </c>
      <c r="F335" s="31">
        <v>75</v>
      </c>
      <c r="G335" s="31">
        <v>0</v>
      </c>
      <c r="T335">
        <f t="shared" si="5"/>
        <v>1</v>
      </c>
    </row>
    <row r="336" spans="1:20" x14ac:dyDescent="0.3">
      <c r="A336" s="31">
        <v>306</v>
      </c>
      <c r="B336" s="32" t="s">
        <v>1588</v>
      </c>
      <c r="C336" s="32" t="s">
        <v>1589</v>
      </c>
      <c r="D336" s="32" t="s">
        <v>1590</v>
      </c>
      <c r="E336" s="32" t="s">
        <v>72</v>
      </c>
      <c r="F336" s="31">
        <v>74.608188782400006</v>
      </c>
      <c r="G336" s="31">
        <v>290.37251457000002</v>
      </c>
      <c r="T336">
        <f t="shared" si="5"/>
        <v>0</v>
      </c>
    </row>
    <row r="337" spans="1:20" x14ac:dyDescent="0.3">
      <c r="B337" s="32" t="s">
        <v>3019</v>
      </c>
      <c r="C337" s="32" t="s">
        <v>3018</v>
      </c>
      <c r="D337" s="32" t="s">
        <v>3017</v>
      </c>
      <c r="E337" s="32" t="s">
        <v>3016</v>
      </c>
      <c r="F337" s="31">
        <v>71</v>
      </c>
      <c r="G337" s="31">
        <v>0</v>
      </c>
      <c r="T337">
        <f t="shared" si="5"/>
        <v>1</v>
      </c>
    </row>
    <row r="338" spans="1:20" x14ac:dyDescent="0.3">
      <c r="B338" s="32" t="s">
        <v>3015</v>
      </c>
      <c r="C338" s="32" t="s">
        <v>3014</v>
      </c>
      <c r="D338" s="32" t="s">
        <v>3013</v>
      </c>
      <c r="E338" s="32" t="s">
        <v>2705</v>
      </c>
      <c r="F338" s="31">
        <v>70</v>
      </c>
      <c r="G338" s="31">
        <v>0</v>
      </c>
      <c r="T338">
        <f t="shared" si="5"/>
        <v>1</v>
      </c>
    </row>
    <row r="339" spans="1:20" x14ac:dyDescent="0.3">
      <c r="B339" s="32" t="s">
        <v>3012</v>
      </c>
      <c r="C339" s="32" t="s">
        <v>3011</v>
      </c>
      <c r="D339" s="32" t="s">
        <v>3010</v>
      </c>
      <c r="E339" s="32" t="s">
        <v>3009</v>
      </c>
      <c r="F339" s="31">
        <v>70</v>
      </c>
      <c r="G339" s="31">
        <v>0</v>
      </c>
      <c r="T339">
        <f t="shared" si="5"/>
        <v>1</v>
      </c>
    </row>
    <row r="340" spans="1:20" x14ac:dyDescent="0.3">
      <c r="B340" s="32" t="s">
        <v>3008</v>
      </c>
      <c r="C340" s="32" t="s">
        <v>2642</v>
      </c>
      <c r="D340" s="32" t="s">
        <v>3007</v>
      </c>
      <c r="E340" s="32" t="s">
        <v>49</v>
      </c>
      <c r="F340" s="31">
        <v>70</v>
      </c>
      <c r="G340" s="31">
        <v>76.635626246399994</v>
      </c>
      <c r="T340">
        <f t="shared" si="5"/>
        <v>0</v>
      </c>
    </row>
    <row r="341" spans="1:20" x14ac:dyDescent="0.3">
      <c r="A341" s="31">
        <v>379</v>
      </c>
      <c r="B341" s="32" t="s">
        <v>1925</v>
      </c>
      <c r="C341" s="32" t="s">
        <v>1926</v>
      </c>
      <c r="D341" s="32" t="s">
        <v>1928</v>
      </c>
      <c r="E341" s="32" t="s">
        <v>157</v>
      </c>
      <c r="F341" s="31">
        <v>70</v>
      </c>
      <c r="G341" s="31">
        <v>230</v>
      </c>
      <c r="T341">
        <f t="shared" si="5"/>
        <v>0</v>
      </c>
    </row>
    <row r="342" spans="1:20" x14ac:dyDescent="0.3">
      <c r="A342" s="31">
        <v>265</v>
      </c>
      <c r="B342" s="32" t="s">
        <v>1393</v>
      </c>
      <c r="C342" s="32" t="s">
        <v>1394</v>
      </c>
      <c r="D342" s="32" t="s">
        <v>1396</v>
      </c>
      <c r="E342" s="32" t="s">
        <v>808</v>
      </c>
      <c r="F342" s="31">
        <v>70</v>
      </c>
      <c r="G342" s="31">
        <v>320</v>
      </c>
      <c r="T342">
        <f t="shared" si="5"/>
        <v>0</v>
      </c>
    </row>
    <row r="343" spans="1:20" x14ac:dyDescent="0.3">
      <c r="A343" s="31">
        <v>222</v>
      </c>
      <c r="B343" s="32" t="s">
        <v>1184</v>
      </c>
      <c r="C343" s="32" t="s">
        <v>1185</v>
      </c>
      <c r="D343" s="32" t="s">
        <v>1187</v>
      </c>
      <c r="E343" s="32" t="s">
        <v>808</v>
      </c>
      <c r="F343" s="31">
        <v>70</v>
      </c>
      <c r="G343" s="31">
        <v>400</v>
      </c>
      <c r="T343">
        <f t="shared" si="5"/>
        <v>0</v>
      </c>
    </row>
    <row r="344" spans="1:20" x14ac:dyDescent="0.3">
      <c r="B344" s="32" t="s">
        <v>3006</v>
      </c>
      <c r="C344" s="32" t="s">
        <v>3005</v>
      </c>
      <c r="D344" s="32" t="s">
        <v>3004</v>
      </c>
      <c r="E344" s="32" t="s">
        <v>55</v>
      </c>
      <c r="F344" s="31">
        <v>70</v>
      </c>
      <c r="G344" s="31">
        <v>140</v>
      </c>
      <c r="T344">
        <f t="shared" si="5"/>
        <v>0</v>
      </c>
    </row>
    <row r="345" spans="1:20" x14ac:dyDescent="0.3">
      <c r="A345" s="31">
        <v>279</v>
      </c>
      <c r="B345" s="32" t="s">
        <v>1465</v>
      </c>
      <c r="C345" s="32" t="s">
        <v>1466</v>
      </c>
      <c r="D345" s="32" t="s">
        <v>1467</v>
      </c>
      <c r="E345" s="32" t="s">
        <v>808</v>
      </c>
      <c r="F345" s="31">
        <v>70</v>
      </c>
      <c r="G345" s="31">
        <v>300</v>
      </c>
      <c r="T345">
        <f t="shared" si="5"/>
        <v>0</v>
      </c>
    </row>
    <row r="346" spans="1:20" x14ac:dyDescent="0.3">
      <c r="A346" s="31">
        <v>242</v>
      </c>
      <c r="B346" s="32" t="s">
        <v>1282</v>
      </c>
      <c r="C346" s="32" t="s">
        <v>1283</v>
      </c>
      <c r="D346" s="32" t="s">
        <v>1285</v>
      </c>
      <c r="E346" s="32" t="s">
        <v>808</v>
      </c>
      <c r="F346" s="31">
        <v>70</v>
      </c>
      <c r="G346" s="31">
        <v>360</v>
      </c>
      <c r="T346">
        <f t="shared" si="5"/>
        <v>0</v>
      </c>
    </row>
    <row r="347" spans="1:20" x14ac:dyDescent="0.3">
      <c r="B347" s="32" t="s">
        <v>3003</v>
      </c>
      <c r="C347" s="32" t="s">
        <v>3002</v>
      </c>
      <c r="D347" s="32" t="s">
        <v>3001</v>
      </c>
      <c r="E347" s="32" t="s">
        <v>49</v>
      </c>
      <c r="F347" s="31">
        <v>70</v>
      </c>
      <c r="G347" s="31">
        <v>120</v>
      </c>
      <c r="T347">
        <f t="shared" si="5"/>
        <v>0</v>
      </c>
    </row>
    <row r="348" spans="1:20" x14ac:dyDescent="0.3">
      <c r="B348" s="32" t="s">
        <v>3000</v>
      </c>
      <c r="C348" s="32" t="s">
        <v>2999</v>
      </c>
      <c r="D348" s="32" t="s">
        <v>2998</v>
      </c>
      <c r="E348" s="32" t="s">
        <v>49</v>
      </c>
      <c r="F348" s="31">
        <v>70</v>
      </c>
      <c r="G348" s="31">
        <v>0</v>
      </c>
      <c r="T348">
        <f t="shared" si="5"/>
        <v>1</v>
      </c>
    </row>
    <row r="349" spans="1:20" x14ac:dyDescent="0.3">
      <c r="A349" s="31">
        <v>397</v>
      </c>
      <c r="B349" s="32" t="s">
        <v>2009</v>
      </c>
      <c r="C349" s="32" t="s">
        <v>2010</v>
      </c>
      <c r="D349" s="32" t="s">
        <v>2011</v>
      </c>
      <c r="E349" s="32" t="s">
        <v>314</v>
      </c>
      <c r="F349" s="31">
        <v>70</v>
      </c>
      <c r="G349" s="31">
        <v>215</v>
      </c>
      <c r="T349">
        <f t="shared" si="5"/>
        <v>0</v>
      </c>
    </row>
    <row r="350" spans="1:20" x14ac:dyDescent="0.3">
      <c r="B350" s="32" t="s">
        <v>2997</v>
      </c>
      <c r="C350" s="32" t="s">
        <v>2996</v>
      </c>
      <c r="D350" s="32" t="s">
        <v>2995</v>
      </c>
      <c r="E350" s="32" t="s">
        <v>1097</v>
      </c>
      <c r="F350" s="31">
        <v>70</v>
      </c>
      <c r="G350" s="31">
        <v>59.858005674281998</v>
      </c>
      <c r="T350">
        <f t="shared" si="5"/>
        <v>0</v>
      </c>
    </row>
    <row r="351" spans="1:20" x14ac:dyDescent="0.3">
      <c r="B351" s="32" t="s">
        <v>2994</v>
      </c>
      <c r="C351" s="32" t="s">
        <v>2993</v>
      </c>
      <c r="D351" s="32" t="s">
        <v>2992</v>
      </c>
      <c r="E351" s="32" t="s">
        <v>157</v>
      </c>
      <c r="F351" s="31">
        <v>70</v>
      </c>
      <c r="G351" s="31">
        <v>0</v>
      </c>
      <c r="T351">
        <f t="shared" si="5"/>
        <v>1</v>
      </c>
    </row>
    <row r="352" spans="1:20" x14ac:dyDescent="0.3">
      <c r="A352" s="31">
        <v>360</v>
      </c>
      <c r="B352" s="32" t="s">
        <v>1837</v>
      </c>
      <c r="C352" s="32" t="s">
        <v>1838</v>
      </c>
      <c r="D352" s="32" t="s">
        <v>1839</v>
      </c>
      <c r="E352" s="32" t="s">
        <v>441</v>
      </c>
      <c r="F352" s="31">
        <v>70</v>
      </c>
      <c r="G352" s="31">
        <v>250</v>
      </c>
      <c r="T352">
        <f t="shared" si="5"/>
        <v>0</v>
      </c>
    </row>
    <row r="353" spans="1:20" x14ac:dyDescent="0.3">
      <c r="A353" s="31">
        <v>259</v>
      </c>
      <c r="B353" s="32" t="s">
        <v>1364</v>
      </c>
      <c r="C353" s="32" t="s">
        <v>1365</v>
      </c>
      <c r="D353" s="32" t="s">
        <v>1367</v>
      </c>
      <c r="E353" s="32" t="s">
        <v>49</v>
      </c>
      <c r="F353" s="31">
        <v>70</v>
      </c>
      <c r="G353" s="31">
        <v>330</v>
      </c>
      <c r="T353">
        <f t="shared" si="5"/>
        <v>0</v>
      </c>
    </row>
    <row r="354" spans="1:20" x14ac:dyDescent="0.3">
      <c r="B354" s="32" t="s">
        <v>2991</v>
      </c>
      <c r="C354" s="32" t="s">
        <v>2990</v>
      </c>
      <c r="D354" s="32" t="s">
        <v>2989</v>
      </c>
      <c r="E354" s="32" t="s">
        <v>2988</v>
      </c>
      <c r="F354" s="31">
        <v>70</v>
      </c>
      <c r="G354" s="31">
        <v>0</v>
      </c>
      <c r="T354">
        <f t="shared" si="5"/>
        <v>1</v>
      </c>
    </row>
    <row r="355" spans="1:20" x14ac:dyDescent="0.3">
      <c r="A355" s="31">
        <v>482</v>
      </c>
      <c r="B355" s="32" t="s">
        <v>2386</v>
      </c>
      <c r="C355" s="32" t="s">
        <v>2387</v>
      </c>
      <c r="D355" s="32" t="s">
        <v>2389</v>
      </c>
      <c r="E355" s="32" t="s">
        <v>441</v>
      </c>
      <c r="F355" s="31">
        <v>70</v>
      </c>
      <c r="G355" s="31">
        <v>170</v>
      </c>
      <c r="T355">
        <f t="shared" si="5"/>
        <v>0</v>
      </c>
    </row>
    <row r="356" spans="1:20" x14ac:dyDescent="0.3">
      <c r="B356" s="32" t="s">
        <v>2987</v>
      </c>
      <c r="C356" s="32" t="s">
        <v>2986</v>
      </c>
      <c r="D356" s="32" t="s">
        <v>2985</v>
      </c>
      <c r="E356" s="32" t="s">
        <v>469</v>
      </c>
      <c r="F356" s="31">
        <v>70</v>
      </c>
      <c r="G356" s="31">
        <v>0</v>
      </c>
      <c r="T356">
        <f t="shared" si="5"/>
        <v>1</v>
      </c>
    </row>
    <row r="357" spans="1:20" x14ac:dyDescent="0.3">
      <c r="B357" s="32" t="s">
        <v>2984</v>
      </c>
      <c r="C357" s="32" t="s">
        <v>2983</v>
      </c>
      <c r="D357" s="32" t="s">
        <v>2982</v>
      </c>
      <c r="E357" s="32" t="s">
        <v>2981</v>
      </c>
      <c r="F357" s="31">
        <v>70</v>
      </c>
      <c r="G357" s="31">
        <v>0</v>
      </c>
      <c r="T357">
        <f t="shared" si="5"/>
        <v>1</v>
      </c>
    </row>
    <row r="358" spans="1:20" x14ac:dyDescent="0.3">
      <c r="A358" s="31">
        <v>305</v>
      </c>
      <c r="B358" s="32" t="s">
        <v>1583</v>
      </c>
      <c r="C358" s="32" t="s">
        <v>1584</v>
      </c>
      <c r="D358" s="32" t="s">
        <v>1187</v>
      </c>
      <c r="E358" s="32" t="s">
        <v>808</v>
      </c>
      <c r="F358" s="31">
        <v>70</v>
      </c>
      <c r="G358" s="31">
        <v>295</v>
      </c>
      <c r="T358">
        <f t="shared" si="5"/>
        <v>0</v>
      </c>
    </row>
    <row r="359" spans="1:20" x14ac:dyDescent="0.3">
      <c r="B359" s="32" t="s">
        <v>2980</v>
      </c>
      <c r="C359" s="32" t="s">
        <v>2979</v>
      </c>
      <c r="D359" s="32" t="s">
        <v>2978</v>
      </c>
      <c r="E359" s="32" t="s">
        <v>441</v>
      </c>
      <c r="F359" s="31">
        <v>68</v>
      </c>
      <c r="G359" s="31">
        <v>0</v>
      </c>
      <c r="T359">
        <f t="shared" si="5"/>
        <v>1</v>
      </c>
    </row>
    <row r="360" spans="1:20" x14ac:dyDescent="0.3">
      <c r="B360" s="32" t="s">
        <v>2977</v>
      </c>
      <c r="C360" s="32" t="s">
        <v>2976</v>
      </c>
      <c r="D360" s="32" t="s">
        <v>2975</v>
      </c>
      <c r="E360" s="32" t="s">
        <v>49</v>
      </c>
      <c r="F360" s="31">
        <v>67.233814176799996</v>
      </c>
      <c r="G360" s="31">
        <v>0</v>
      </c>
      <c r="T360">
        <f t="shared" si="5"/>
        <v>1</v>
      </c>
    </row>
    <row r="361" spans="1:20" x14ac:dyDescent="0.3">
      <c r="A361" s="31">
        <v>457</v>
      </c>
      <c r="B361" s="32" t="s">
        <v>2271</v>
      </c>
      <c r="C361" s="32" t="s">
        <v>2272</v>
      </c>
      <c r="D361" s="32" t="s">
        <v>2273</v>
      </c>
      <c r="E361" s="32" t="s">
        <v>808</v>
      </c>
      <c r="F361" s="31">
        <v>67</v>
      </c>
      <c r="G361" s="31">
        <v>180</v>
      </c>
      <c r="T361">
        <f t="shared" si="5"/>
        <v>0</v>
      </c>
    </row>
    <row r="362" spans="1:20" x14ac:dyDescent="0.3">
      <c r="A362" s="31">
        <v>472</v>
      </c>
      <c r="B362" s="32" t="s">
        <v>2341</v>
      </c>
      <c r="C362" s="32" t="s">
        <v>2342</v>
      </c>
      <c r="D362" s="32" t="s">
        <v>628</v>
      </c>
      <c r="E362" s="32" t="s">
        <v>174</v>
      </c>
      <c r="F362" s="31">
        <v>66.699731158092007</v>
      </c>
      <c r="G362" s="31">
        <v>179.54804160840001</v>
      </c>
      <c r="T362">
        <f t="shared" si="5"/>
        <v>0</v>
      </c>
    </row>
    <row r="363" spans="1:20" x14ac:dyDescent="0.3">
      <c r="A363" s="31">
        <v>125</v>
      </c>
      <c r="B363" s="32" t="s">
        <v>707</v>
      </c>
      <c r="C363" s="32" t="s">
        <v>708</v>
      </c>
      <c r="D363" s="32" t="s">
        <v>709</v>
      </c>
      <c r="E363" s="32" t="s">
        <v>469</v>
      </c>
      <c r="F363" s="31">
        <v>66.623523117920001</v>
      </c>
      <c r="G363" s="31">
        <v>725.10779268800002</v>
      </c>
      <c r="T363">
        <f t="shared" si="5"/>
        <v>0</v>
      </c>
    </row>
    <row r="364" spans="1:20" x14ac:dyDescent="0.3">
      <c r="B364" s="32" t="s">
        <v>2974</v>
      </c>
      <c r="C364" s="32" t="s">
        <v>2973</v>
      </c>
      <c r="D364" s="32" t="s">
        <v>2972</v>
      </c>
      <c r="E364" s="32" t="s">
        <v>2971</v>
      </c>
      <c r="F364" s="31">
        <v>65</v>
      </c>
      <c r="G364" s="31">
        <v>0</v>
      </c>
      <c r="T364">
        <f t="shared" si="5"/>
        <v>1</v>
      </c>
    </row>
    <row r="365" spans="1:20" x14ac:dyDescent="0.3">
      <c r="B365" s="32" t="s">
        <v>2970</v>
      </c>
      <c r="C365" s="32" t="s">
        <v>2969</v>
      </c>
      <c r="D365" s="32" t="s">
        <v>2968</v>
      </c>
      <c r="E365" s="32" t="s">
        <v>449</v>
      </c>
      <c r="F365" s="31">
        <v>65</v>
      </c>
      <c r="G365" s="31">
        <v>0</v>
      </c>
      <c r="T365">
        <f t="shared" si="5"/>
        <v>1</v>
      </c>
    </row>
    <row r="366" spans="1:20" x14ac:dyDescent="0.3">
      <c r="B366" s="32" t="s">
        <v>2967</v>
      </c>
      <c r="C366" s="32" t="s">
        <v>2966</v>
      </c>
      <c r="D366" s="32" t="s">
        <v>2965</v>
      </c>
      <c r="E366" s="32" t="s">
        <v>1719</v>
      </c>
      <c r="F366" s="31">
        <v>65</v>
      </c>
      <c r="G366" s="31">
        <v>100</v>
      </c>
      <c r="T366">
        <f t="shared" si="5"/>
        <v>0</v>
      </c>
    </row>
    <row r="367" spans="1:20" x14ac:dyDescent="0.3">
      <c r="B367" s="32" t="s">
        <v>2964</v>
      </c>
      <c r="C367" s="32" t="s">
        <v>2963</v>
      </c>
      <c r="D367" s="32" t="s">
        <v>2962</v>
      </c>
      <c r="E367" s="32" t="s">
        <v>221</v>
      </c>
      <c r="F367" s="31">
        <v>65</v>
      </c>
      <c r="G367" s="31">
        <v>130</v>
      </c>
      <c r="T367">
        <f t="shared" si="5"/>
        <v>0</v>
      </c>
    </row>
    <row r="368" spans="1:20" x14ac:dyDescent="0.3">
      <c r="B368" s="32" t="s">
        <v>2961</v>
      </c>
      <c r="C368" s="32" t="s">
        <v>2960</v>
      </c>
      <c r="D368" s="32" t="s">
        <v>2959</v>
      </c>
      <c r="E368" s="32" t="s">
        <v>221</v>
      </c>
      <c r="F368" s="31">
        <v>65</v>
      </c>
      <c r="G368" s="31">
        <v>0</v>
      </c>
      <c r="T368">
        <f t="shared" si="5"/>
        <v>1</v>
      </c>
    </row>
    <row r="369" spans="1:20" x14ac:dyDescent="0.3">
      <c r="A369" s="31">
        <v>261</v>
      </c>
      <c r="B369" s="32" t="s">
        <v>1374</v>
      </c>
      <c r="C369" s="32" t="s">
        <v>1375</v>
      </c>
      <c r="D369" s="32" t="s">
        <v>1376</v>
      </c>
      <c r="E369" s="32" t="s">
        <v>1377</v>
      </c>
      <c r="F369" s="31">
        <v>65</v>
      </c>
      <c r="G369" s="31">
        <v>330</v>
      </c>
      <c r="T369">
        <f t="shared" si="5"/>
        <v>0</v>
      </c>
    </row>
    <row r="370" spans="1:20" x14ac:dyDescent="0.3">
      <c r="A370" s="31">
        <v>440</v>
      </c>
      <c r="B370" s="32" t="s">
        <v>2194</v>
      </c>
      <c r="C370" s="32" t="s">
        <v>2195</v>
      </c>
      <c r="D370" s="32" t="s">
        <v>2197</v>
      </c>
      <c r="E370" s="32" t="s">
        <v>49</v>
      </c>
      <c r="F370" s="31">
        <v>65</v>
      </c>
      <c r="G370" s="31">
        <v>195</v>
      </c>
      <c r="T370">
        <f t="shared" si="5"/>
        <v>0</v>
      </c>
    </row>
    <row r="371" spans="1:20" x14ac:dyDescent="0.3">
      <c r="B371" s="32" t="s">
        <v>2958</v>
      </c>
      <c r="C371" s="32" t="s">
        <v>2957</v>
      </c>
      <c r="D371" s="32" t="s">
        <v>2956</v>
      </c>
      <c r="E371" s="32" t="s">
        <v>2955</v>
      </c>
      <c r="F371" s="31">
        <v>65</v>
      </c>
      <c r="G371" s="31">
        <v>1</v>
      </c>
      <c r="T371">
        <f t="shared" si="5"/>
        <v>0</v>
      </c>
    </row>
    <row r="372" spans="1:20" x14ac:dyDescent="0.3">
      <c r="B372" s="32" t="s">
        <v>2954</v>
      </c>
      <c r="C372" s="32" t="s">
        <v>2953</v>
      </c>
      <c r="D372" s="32" t="s">
        <v>83</v>
      </c>
      <c r="E372" s="32" t="s">
        <v>2665</v>
      </c>
      <c r="F372" s="31">
        <v>63.456384999381001</v>
      </c>
      <c r="G372" s="31">
        <v>20</v>
      </c>
      <c r="T372">
        <f t="shared" si="5"/>
        <v>0</v>
      </c>
    </row>
    <row r="373" spans="1:20" x14ac:dyDescent="0.3">
      <c r="B373" s="32" t="s">
        <v>2952</v>
      </c>
      <c r="C373" s="32" t="s">
        <v>2951</v>
      </c>
      <c r="D373" s="32" t="s">
        <v>2950</v>
      </c>
      <c r="E373" s="32" t="s">
        <v>1116</v>
      </c>
      <c r="F373" s="31">
        <v>62.620460413000004</v>
      </c>
      <c r="G373" s="31">
        <v>0</v>
      </c>
      <c r="T373">
        <f t="shared" si="5"/>
        <v>1</v>
      </c>
    </row>
    <row r="374" spans="1:20" x14ac:dyDescent="0.3">
      <c r="B374" s="32" t="s">
        <v>2949</v>
      </c>
      <c r="C374" s="32" t="s">
        <v>2948</v>
      </c>
      <c r="D374" s="32" t="s">
        <v>2947</v>
      </c>
      <c r="E374" s="32" t="s">
        <v>2946</v>
      </c>
      <c r="F374" s="31">
        <v>60</v>
      </c>
      <c r="G374" s="31">
        <v>0</v>
      </c>
      <c r="T374">
        <f t="shared" si="5"/>
        <v>1</v>
      </c>
    </row>
    <row r="375" spans="1:20" x14ac:dyDescent="0.3">
      <c r="A375" s="31">
        <v>337</v>
      </c>
      <c r="B375" s="32" t="s">
        <v>1730</v>
      </c>
      <c r="C375" s="32" t="s">
        <v>1731</v>
      </c>
      <c r="D375" s="32" t="s">
        <v>1732</v>
      </c>
      <c r="E375" s="32" t="s">
        <v>49</v>
      </c>
      <c r="F375" s="31">
        <v>60</v>
      </c>
      <c r="G375" s="31">
        <v>270</v>
      </c>
      <c r="T375">
        <f t="shared" si="5"/>
        <v>0</v>
      </c>
    </row>
    <row r="376" spans="1:20" x14ac:dyDescent="0.3">
      <c r="B376" s="32" t="s">
        <v>2945</v>
      </c>
      <c r="C376" s="32" t="s">
        <v>2944</v>
      </c>
      <c r="D376" s="32" t="s">
        <v>2943</v>
      </c>
      <c r="E376" s="32" t="s">
        <v>2942</v>
      </c>
      <c r="F376" s="31">
        <v>60</v>
      </c>
      <c r="G376" s="31">
        <v>0</v>
      </c>
      <c r="T376">
        <f t="shared" si="5"/>
        <v>1</v>
      </c>
    </row>
    <row r="377" spans="1:20" x14ac:dyDescent="0.3">
      <c r="A377" s="31">
        <v>326</v>
      </c>
      <c r="B377" s="32" t="s">
        <v>1683</v>
      </c>
      <c r="C377" s="32" t="s">
        <v>1684</v>
      </c>
      <c r="D377" s="32" t="s">
        <v>1686</v>
      </c>
      <c r="E377" s="32" t="s">
        <v>808</v>
      </c>
      <c r="F377" s="31">
        <v>60</v>
      </c>
      <c r="G377" s="31">
        <v>275</v>
      </c>
      <c r="T377">
        <f t="shared" si="5"/>
        <v>0</v>
      </c>
    </row>
    <row r="378" spans="1:20" x14ac:dyDescent="0.3">
      <c r="B378" s="32" t="s">
        <v>2941</v>
      </c>
      <c r="C378" s="32" t="s">
        <v>2940</v>
      </c>
      <c r="D378" s="32" t="s">
        <v>2939</v>
      </c>
      <c r="E378" s="32" t="s">
        <v>49</v>
      </c>
      <c r="F378" s="31">
        <v>60</v>
      </c>
      <c r="G378" s="31">
        <v>0</v>
      </c>
      <c r="T378">
        <f t="shared" si="5"/>
        <v>1</v>
      </c>
    </row>
    <row r="379" spans="1:20" x14ac:dyDescent="0.3">
      <c r="B379" s="32" t="s">
        <v>2938</v>
      </c>
      <c r="C379" s="32" t="s">
        <v>2937</v>
      </c>
      <c r="D379" s="32" t="s">
        <v>2936</v>
      </c>
      <c r="E379" s="32" t="s">
        <v>49</v>
      </c>
      <c r="F379" s="31">
        <v>60</v>
      </c>
      <c r="G379" s="31">
        <v>100</v>
      </c>
      <c r="T379">
        <f t="shared" si="5"/>
        <v>0</v>
      </c>
    </row>
    <row r="380" spans="1:20" x14ac:dyDescent="0.3">
      <c r="B380" s="32" t="s">
        <v>2935</v>
      </c>
      <c r="C380" s="32" t="s">
        <v>2934</v>
      </c>
      <c r="D380" s="32" t="s">
        <v>2933</v>
      </c>
      <c r="E380" s="32" t="s">
        <v>449</v>
      </c>
      <c r="F380" s="31">
        <v>60</v>
      </c>
      <c r="G380" s="31">
        <v>0</v>
      </c>
      <c r="T380">
        <f t="shared" si="5"/>
        <v>1</v>
      </c>
    </row>
    <row r="381" spans="1:20" x14ac:dyDescent="0.3">
      <c r="B381" s="32" t="s">
        <v>2932</v>
      </c>
      <c r="C381" s="32" t="s">
        <v>306</v>
      </c>
      <c r="D381" s="32" t="s">
        <v>2931</v>
      </c>
      <c r="E381" s="32" t="s">
        <v>157</v>
      </c>
      <c r="F381" s="31">
        <v>60</v>
      </c>
      <c r="G381" s="31">
        <v>135</v>
      </c>
      <c r="T381">
        <f t="shared" si="5"/>
        <v>0</v>
      </c>
    </row>
    <row r="382" spans="1:20" x14ac:dyDescent="0.3">
      <c r="A382" s="31">
        <v>174</v>
      </c>
      <c r="B382" s="32" t="s">
        <v>947</v>
      </c>
      <c r="C382" s="32" t="s">
        <v>948</v>
      </c>
      <c r="D382" s="32" t="s">
        <v>949</v>
      </c>
      <c r="E382" s="32" t="s">
        <v>950</v>
      </c>
      <c r="F382" s="31">
        <v>60</v>
      </c>
      <c r="G382" s="31">
        <v>500</v>
      </c>
      <c r="T382">
        <f t="shared" si="5"/>
        <v>0</v>
      </c>
    </row>
    <row r="383" spans="1:20" x14ac:dyDescent="0.3">
      <c r="B383" s="32" t="s">
        <v>2930</v>
      </c>
      <c r="C383" s="32" t="s">
        <v>2929</v>
      </c>
      <c r="D383" s="32" t="s">
        <v>2928</v>
      </c>
      <c r="E383" s="32" t="s">
        <v>282</v>
      </c>
      <c r="F383" s="31">
        <v>60</v>
      </c>
      <c r="G383" s="31">
        <v>0</v>
      </c>
      <c r="T383">
        <f t="shared" si="5"/>
        <v>1</v>
      </c>
    </row>
    <row r="384" spans="1:20" x14ac:dyDescent="0.3">
      <c r="A384" s="31">
        <v>353</v>
      </c>
      <c r="B384" s="32" t="s">
        <v>1804</v>
      </c>
      <c r="C384" s="32" t="s">
        <v>1805</v>
      </c>
      <c r="D384" s="32" t="s">
        <v>1806</v>
      </c>
      <c r="E384" s="32" t="s">
        <v>187</v>
      </c>
      <c r="F384" s="31">
        <v>60</v>
      </c>
      <c r="G384" s="31">
        <v>250</v>
      </c>
      <c r="T384">
        <f t="shared" si="5"/>
        <v>0</v>
      </c>
    </row>
    <row r="385" spans="1:20" x14ac:dyDescent="0.3">
      <c r="A385" s="31">
        <v>206</v>
      </c>
      <c r="B385" s="32" t="s">
        <v>1107</v>
      </c>
      <c r="C385" s="32" t="s">
        <v>1108</v>
      </c>
      <c r="D385" s="32" t="s">
        <v>1110</v>
      </c>
      <c r="E385" s="32" t="s">
        <v>1111</v>
      </c>
      <c r="F385" s="31">
        <v>60</v>
      </c>
      <c r="G385" s="31">
        <v>400</v>
      </c>
      <c r="T385">
        <f t="shared" si="5"/>
        <v>0</v>
      </c>
    </row>
    <row r="386" spans="1:20" x14ac:dyDescent="0.3">
      <c r="A386" s="31">
        <v>352</v>
      </c>
      <c r="B386" s="32" t="s">
        <v>1798</v>
      </c>
      <c r="C386" s="32" t="s">
        <v>1799</v>
      </c>
      <c r="D386" s="32" t="s">
        <v>1801</v>
      </c>
      <c r="E386" s="32" t="s">
        <v>227</v>
      </c>
      <c r="F386" s="31">
        <v>60</v>
      </c>
      <c r="G386" s="31">
        <v>250</v>
      </c>
      <c r="T386">
        <f t="shared" si="5"/>
        <v>0</v>
      </c>
    </row>
    <row r="387" spans="1:20" x14ac:dyDescent="0.3">
      <c r="B387" s="32" t="s">
        <v>2927</v>
      </c>
      <c r="C387" s="32" t="s">
        <v>2926</v>
      </c>
      <c r="D387" s="32" t="s">
        <v>2925</v>
      </c>
      <c r="E387" s="32" t="s">
        <v>1719</v>
      </c>
      <c r="F387" s="31">
        <v>60</v>
      </c>
      <c r="G387" s="31">
        <v>1</v>
      </c>
      <c r="T387">
        <f t="shared" ref="T387:T450" si="6">IF(G387=0,1,0)</f>
        <v>0</v>
      </c>
    </row>
    <row r="388" spans="1:20" x14ac:dyDescent="0.3">
      <c r="A388" s="31">
        <v>404</v>
      </c>
      <c r="B388" s="32" t="s">
        <v>2037</v>
      </c>
      <c r="C388" s="32" t="s">
        <v>2038</v>
      </c>
      <c r="D388" s="32" t="s">
        <v>2039</v>
      </c>
      <c r="E388" s="32" t="s">
        <v>314</v>
      </c>
      <c r="F388" s="31">
        <v>60</v>
      </c>
      <c r="G388" s="31">
        <v>210</v>
      </c>
      <c r="T388">
        <f t="shared" si="6"/>
        <v>0</v>
      </c>
    </row>
    <row r="389" spans="1:20" x14ac:dyDescent="0.3">
      <c r="B389" s="32" t="s">
        <v>2924</v>
      </c>
      <c r="C389" s="32" t="s">
        <v>2923</v>
      </c>
      <c r="D389" s="32" t="s">
        <v>2922</v>
      </c>
      <c r="E389" s="32" t="s">
        <v>469</v>
      </c>
      <c r="F389" s="31">
        <v>60</v>
      </c>
      <c r="G389" s="31">
        <v>0</v>
      </c>
      <c r="T389">
        <f t="shared" si="6"/>
        <v>1</v>
      </c>
    </row>
    <row r="390" spans="1:20" x14ac:dyDescent="0.3">
      <c r="B390" s="32" t="s">
        <v>2921</v>
      </c>
      <c r="C390" s="32" t="s">
        <v>2920</v>
      </c>
      <c r="D390" s="32" t="s">
        <v>2919</v>
      </c>
      <c r="E390" s="32" t="s">
        <v>441</v>
      </c>
      <c r="F390" s="31">
        <v>60</v>
      </c>
      <c r="G390" s="31">
        <v>0</v>
      </c>
      <c r="T390">
        <f t="shared" si="6"/>
        <v>1</v>
      </c>
    </row>
    <row r="391" spans="1:20" x14ac:dyDescent="0.3">
      <c r="B391" s="32" t="s">
        <v>2918</v>
      </c>
      <c r="C391" s="32" t="s">
        <v>2917</v>
      </c>
      <c r="D391" s="32" t="s">
        <v>2916</v>
      </c>
      <c r="E391" s="32" t="s">
        <v>221</v>
      </c>
      <c r="F391" s="31">
        <v>60</v>
      </c>
      <c r="G391" s="31">
        <v>0</v>
      </c>
      <c r="T391">
        <f t="shared" si="6"/>
        <v>1</v>
      </c>
    </row>
    <row r="392" spans="1:20" x14ac:dyDescent="0.3">
      <c r="B392" s="32" t="s">
        <v>2915</v>
      </c>
      <c r="C392" s="32" t="s">
        <v>2914</v>
      </c>
      <c r="D392" s="32" t="s">
        <v>2913</v>
      </c>
      <c r="E392" s="32" t="s">
        <v>174</v>
      </c>
      <c r="F392" s="31">
        <v>60</v>
      </c>
      <c r="G392" s="31">
        <v>0</v>
      </c>
      <c r="T392">
        <f t="shared" si="6"/>
        <v>1</v>
      </c>
    </row>
    <row r="393" spans="1:20" x14ac:dyDescent="0.3">
      <c r="A393" s="31">
        <v>281</v>
      </c>
      <c r="B393" s="32" t="s">
        <v>1474</v>
      </c>
      <c r="C393" s="32" t="s">
        <v>1475</v>
      </c>
      <c r="D393" s="32" t="s">
        <v>1476</v>
      </c>
      <c r="E393" s="32" t="s">
        <v>441</v>
      </c>
      <c r="F393" s="31">
        <v>60</v>
      </c>
      <c r="G393" s="31">
        <v>300</v>
      </c>
      <c r="T393">
        <f t="shared" si="6"/>
        <v>0</v>
      </c>
    </row>
    <row r="394" spans="1:20" x14ac:dyDescent="0.3">
      <c r="B394" s="32" t="s">
        <v>2912</v>
      </c>
      <c r="C394" s="32" t="s">
        <v>2911</v>
      </c>
      <c r="D394" s="32" t="s">
        <v>2910</v>
      </c>
      <c r="E394" s="32" t="s">
        <v>2909</v>
      </c>
      <c r="F394" s="31">
        <v>60</v>
      </c>
      <c r="G394" s="31">
        <v>0</v>
      </c>
      <c r="T394">
        <f t="shared" si="6"/>
        <v>1</v>
      </c>
    </row>
    <row r="395" spans="1:20" x14ac:dyDescent="0.3">
      <c r="A395" s="31">
        <v>247</v>
      </c>
      <c r="B395" s="32" t="s">
        <v>1306</v>
      </c>
      <c r="C395" s="32" t="s">
        <v>507</v>
      </c>
      <c r="D395" s="32" t="s">
        <v>1307</v>
      </c>
      <c r="E395" s="32" t="s">
        <v>1308</v>
      </c>
      <c r="F395" s="31">
        <v>58.474376485119997</v>
      </c>
      <c r="G395" s="31">
        <v>350.31950334375</v>
      </c>
      <c r="T395">
        <f t="shared" si="6"/>
        <v>0</v>
      </c>
    </row>
    <row r="396" spans="1:20" x14ac:dyDescent="0.3">
      <c r="B396" s="32" t="s">
        <v>2908</v>
      </c>
      <c r="C396" s="32" t="s">
        <v>2907</v>
      </c>
      <c r="D396" s="32" t="s">
        <v>2906</v>
      </c>
      <c r="E396" s="32" t="s">
        <v>945</v>
      </c>
      <c r="F396" s="31">
        <v>58.181352029560003</v>
      </c>
      <c r="G396" s="31">
        <v>0</v>
      </c>
      <c r="T396">
        <f t="shared" si="6"/>
        <v>1</v>
      </c>
    </row>
    <row r="397" spans="1:20" x14ac:dyDescent="0.3">
      <c r="B397" s="32" t="s">
        <v>2905</v>
      </c>
      <c r="C397" s="32" t="s">
        <v>2904</v>
      </c>
      <c r="D397" s="32" t="s">
        <v>1791</v>
      </c>
      <c r="E397" s="32" t="s">
        <v>441</v>
      </c>
      <c r="F397" s="31">
        <v>58</v>
      </c>
      <c r="G397" s="31">
        <v>100</v>
      </c>
      <c r="T397">
        <f t="shared" si="6"/>
        <v>0</v>
      </c>
    </row>
    <row r="398" spans="1:20" x14ac:dyDescent="0.3">
      <c r="A398" s="31">
        <v>350</v>
      </c>
      <c r="B398" s="32" t="s">
        <v>1789</v>
      </c>
      <c r="C398" s="32" t="s">
        <v>1790</v>
      </c>
      <c r="D398" s="32" t="s">
        <v>1791</v>
      </c>
      <c r="E398" s="32" t="s">
        <v>441</v>
      </c>
      <c r="F398" s="31">
        <v>58</v>
      </c>
      <c r="G398" s="31">
        <v>250</v>
      </c>
      <c r="T398">
        <f t="shared" si="6"/>
        <v>0</v>
      </c>
    </row>
    <row r="399" spans="1:20" x14ac:dyDescent="0.3">
      <c r="B399" s="32" t="s">
        <v>2903</v>
      </c>
      <c r="C399" s="32" t="s">
        <v>2902</v>
      </c>
      <c r="D399" s="32" t="s">
        <v>2901</v>
      </c>
      <c r="E399" s="32" t="s">
        <v>2900</v>
      </c>
      <c r="F399" s="31">
        <v>55.381307137199997</v>
      </c>
      <c r="G399" s="31">
        <v>0</v>
      </c>
      <c r="T399">
        <f t="shared" si="6"/>
        <v>1</v>
      </c>
    </row>
    <row r="400" spans="1:20" x14ac:dyDescent="0.3">
      <c r="A400" s="31">
        <v>226</v>
      </c>
      <c r="B400" s="32" t="s">
        <v>1203</v>
      </c>
      <c r="C400" s="32" t="s">
        <v>1204</v>
      </c>
      <c r="D400" s="32" t="s">
        <v>1205</v>
      </c>
      <c r="E400" s="32" t="s">
        <v>1206</v>
      </c>
      <c r="F400" s="31">
        <v>55.289795014969997</v>
      </c>
      <c r="G400" s="31">
        <v>380</v>
      </c>
      <c r="T400">
        <f t="shared" si="6"/>
        <v>0</v>
      </c>
    </row>
    <row r="401" spans="1:20" x14ac:dyDescent="0.3">
      <c r="B401" s="32" t="s">
        <v>2899</v>
      </c>
      <c r="C401" s="32" t="s">
        <v>2898</v>
      </c>
      <c r="D401" s="32" t="s">
        <v>2897</v>
      </c>
      <c r="E401" s="32" t="s">
        <v>221</v>
      </c>
      <c r="F401" s="31">
        <v>55</v>
      </c>
      <c r="G401" s="31">
        <v>0</v>
      </c>
      <c r="T401">
        <f t="shared" si="6"/>
        <v>1</v>
      </c>
    </row>
    <row r="402" spans="1:20" x14ac:dyDescent="0.3">
      <c r="B402" s="32" t="s">
        <v>2896</v>
      </c>
      <c r="C402" s="32" t="s">
        <v>2895</v>
      </c>
      <c r="D402" s="32" t="s">
        <v>2894</v>
      </c>
      <c r="E402" s="32" t="s">
        <v>1658</v>
      </c>
      <c r="F402" s="31">
        <v>55</v>
      </c>
      <c r="G402" s="31">
        <v>0</v>
      </c>
      <c r="T402">
        <f t="shared" si="6"/>
        <v>1</v>
      </c>
    </row>
    <row r="403" spans="1:20" x14ac:dyDescent="0.3">
      <c r="A403" s="31">
        <v>363</v>
      </c>
      <c r="B403" s="32" t="s">
        <v>1852</v>
      </c>
      <c r="C403" s="32" t="s">
        <v>1853</v>
      </c>
      <c r="D403" s="32" t="s">
        <v>1854</v>
      </c>
      <c r="E403" s="32" t="s">
        <v>49</v>
      </c>
      <c r="F403" s="31">
        <v>55</v>
      </c>
      <c r="G403" s="31">
        <v>250</v>
      </c>
      <c r="T403">
        <f t="shared" si="6"/>
        <v>0</v>
      </c>
    </row>
    <row r="404" spans="1:20" x14ac:dyDescent="0.3">
      <c r="A404" s="31">
        <v>341</v>
      </c>
      <c r="B404" s="32" t="s">
        <v>1745</v>
      </c>
      <c r="C404" s="32" t="s">
        <v>1746</v>
      </c>
      <c r="D404" s="32" t="s">
        <v>1748</v>
      </c>
      <c r="E404" s="32" t="s">
        <v>61</v>
      </c>
      <c r="F404" s="31">
        <v>55</v>
      </c>
      <c r="G404" s="31">
        <v>260.01485634509999</v>
      </c>
      <c r="T404">
        <f t="shared" si="6"/>
        <v>0</v>
      </c>
    </row>
    <row r="405" spans="1:20" x14ac:dyDescent="0.3">
      <c r="B405" s="32" t="s">
        <v>2893</v>
      </c>
      <c r="C405" s="32" t="s">
        <v>2892</v>
      </c>
      <c r="D405" s="32" t="s">
        <v>2891</v>
      </c>
      <c r="E405" s="32" t="s">
        <v>174</v>
      </c>
      <c r="F405" s="31">
        <v>55</v>
      </c>
      <c r="G405" s="31">
        <v>0</v>
      </c>
      <c r="T405">
        <f t="shared" si="6"/>
        <v>1</v>
      </c>
    </row>
    <row r="406" spans="1:20" x14ac:dyDescent="0.3">
      <c r="B406" s="32" t="s">
        <v>2890</v>
      </c>
      <c r="C406" s="32" t="s">
        <v>2889</v>
      </c>
      <c r="D406" s="32" t="s">
        <v>2888</v>
      </c>
      <c r="E406" s="32" t="s">
        <v>2887</v>
      </c>
      <c r="F406" s="31">
        <v>55</v>
      </c>
      <c r="G406" s="31">
        <v>0</v>
      </c>
      <c r="T406">
        <f t="shared" si="6"/>
        <v>1</v>
      </c>
    </row>
    <row r="407" spans="1:20" x14ac:dyDescent="0.3">
      <c r="B407" s="32" t="s">
        <v>2886</v>
      </c>
      <c r="C407" s="32" t="s">
        <v>2885</v>
      </c>
      <c r="D407" s="32" t="s">
        <v>2884</v>
      </c>
      <c r="E407" s="32" t="s">
        <v>1719</v>
      </c>
      <c r="F407" s="31">
        <v>55</v>
      </c>
      <c r="G407" s="31">
        <v>0</v>
      </c>
      <c r="T407">
        <f t="shared" si="6"/>
        <v>1</v>
      </c>
    </row>
    <row r="408" spans="1:20" x14ac:dyDescent="0.3">
      <c r="A408" s="31">
        <v>349</v>
      </c>
      <c r="B408" s="32" t="s">
        <v>1784</v>
      </c>
      <c r="C408" s="32" t="s">
        <v>1785</v>
      </c>
      <c r="D408" s="32" t="s">
        <v>1787</v>
      </c>
      <c r="E408" s="32" t="s">
        <v>314</v>
      </c>
      <c r="F408" s="31">
        <v>55</v>
      </c>
      <c r="G408" s="31">
        <v>250</v>
      </c>
      <c r="T408">
        <f t="shared" si="6"/>
        <v>0</v>
      </c>
    </row>
    <row r="409" spans="1:20" x14ac:dyDescent="0.3">
      <c r="B409" s="32" t="s">
        <v>2883</v>
      </c>
      <c r="C409" s="32" t="s">
        <v>2882</v>
      </c>
      <c r="D409" s="32" t="s">
        <v>2881</v>
      </c>
      <c r="E409" s="32" t="s">
        <v>49</v>
      </c>
      <c r="F409" s="31">
        <v>55</v>
      </c>
      <c r="G409" s="31">
        <v>0</v>
      </c>
      <c r="T409">
        <f t="shared" si="6"/>
        <v>1</v>
      </c>
    </row>
    <row r="410" spans="1:20" x14ac:dyDescent="0.3">
      <c r="B410" s="32" t="s">
        <v>2880</v>
      </c>
      <c r="C410" s="32" t="s">
        <v>2879</v>
      </c>
      <c r="D410" s="32" t="s">
        <v>2878</v>
      </c>
      <c r="E410" s="32" t="s">
        <v>187</v>
      </c>
      <c r="F410" s="31">
        <v>55</v>
      </c>
      <c r="G410" s="31">
        <v>1</v>
      </c>
      <c r="T410">
        <f t="shared" si="6"/>
        <v>0</v>
      </c>
    </row>
    <row r="411" spans="1:20" x14ac:dyDescent="0.3">
      <c r="B411" s="32" t="s">
        <v>2877</v>
      </c>
      <c r="C411" s="32" t="s">
        <v>2876</v>
      </c>
      <c r="D411" s="32" t="s">
        <v>2875</v>
      </c>
      <c r="E411" s="32" t="s">
        <v>715</v>
      </c>
      <c r="F411" s="31">
        <v>55</v>
      </c>
      <c r="G411" s="31">
        <v>0</v>
      </c>
      <c r="T411">
        <f t="shared" si="6"/>
        <v>1</v>
      </c>
    </row>
    <row r="412" spans="1:20" x14ac:dyDescent="0.3">
      <c r="B412" s="32" t="s">
        <v>2874</v>
      </c>
      <c r="C412" s="32" t="s">
        <v>1445</v>
      </c>
      <c r="D412" s="32" t="s">
        <v>2873</v>
      </c>
      <c r="E412" s="32" t="s">
        <v>441</v>
      </c>
      <c r="F412" s="31">
        <v>55</v>
      </c>
      <c r="G412" s="31">
        <v>130</v>
      </c>
      <c r="T412">
        <f t="shared" si="6"/>
        <v>0</v>
      </c>
    </row>
    <row r="413" spans="1:20" x14ac:dyDescent="0.3">
      <c r="B413" s="32" t="s">
        <v>2872</v>
      </c>
      <c r="C413" s="32" t="s">
        <v>2871</v>
      </c>
      <c r="D413" s="32" t="s">
        <v>2870</v>
      </c>
      <c r="E413" s="32" t="s">
        <v>2869</v>
      </c>
      <c r="F413" s="31">
        <v>55</v>
      </c>
      <c r="G413" s="31">
        <v>0</v>
      </c>
      <c r="T413">
        <f t="shared" si="6"/>
        <v>1</v>
      </c>
    </row>
    <row r="414" spans="1:20" x14ac:dyDescent="0.3">
      <c r="B414" s="32" t="s">
        <v>2868</v>
      </c>
      <c r="C414" s="32" t="s">
        <v>2867</v>
      </c>
      <c r="D414" s="32" t="s">
        <v>2866</v>
      </c>
      <c r="E414" s="32" t="s">
        <v>441</v>
      </c>
      <c r="F414" s="31">
        <v>55</v>
      </c>
      <c r="G414" s="31">
        <v>0</v>
      </c>
      <c r="T414">
        <f t="shared" si="6"/>
        <v>1</v>
      </c>
    </row>
    <row r="415" spans="1:20" x14ac:dyDescent="0.3">
      <c r="B415" s="32" t="s">
        <v>2865</v>
      </c>
      <c r="C415" s="32" t="s">
        <v>2864</v>
      </c>
      <c r="D415" s="32" t="s">
        <v>2863</v>
      </c>
      <c r="E415" s="32" t="s">
        <v>1719</v>
      </c>
      <c r="F415" s="31">
        <v>55</v>
      </c>
      <c r="G415" s="31">
        <v>0</v>
      </c>
      <c r="T415">
        <f t="shared" si="6"/>
        <v>1</v>
      </c>
    </row>
    <row r="416" spans="1:20" x14ac:dyDescent="0.3">
      <c r="A416" s="31">
        <v>387</v>
      </c>
      <c r="B416" s="32" t="s">
        <v>1960</v>
      </c>
      <c r="C416" s="32" t="s">
        <v>1961</v>
      </c>
      <c r="D416" s="32" t="s">
        <v>1962</v>
      </c>
      <c r="E416" s="32" t="s">
        <v>187</v>
      </c>
      <c r="F416" s="31">
        <v>55</v>
      </c>
      <c r="G416" s="31">
        <v>220</v>
      </c>
      <c r="T416">
        <f t="shared" si="6"/>
        <v>0</v>
      </c>
    </row>
    <row r="417" spans="1:20" x14ac:dyDescent="0.3">
      <c r="B417" s="32" t="s">
        <v>2862</v>
      </c>
      <c r="C417" s="32" t="s">
        <v>2861</v>
      </c>
      <c r="D417" s="32" t="s">
        <v>2860</v>
      </c>
      <c r="E417" s="32" t="s">
        <v>169</v>
      </c>
      <c r="F417" s="31">
        <v>55</v>
      </c>
      <c r="G417" s="31">
        <v>0</v>
      </c>
      <c r="T417">
        <f t="shared" si="6"/>
        <v>1</v>
      </c>
    </row>
    <row r="418" spans="1:20" x14ac:dyDescent="0.3">
      <c r="A418" s="31">
        <v>429</v>
      </c>
      <c r="B418" s="32" t="s">
        <v>2149</v>
      </c>
      <c r="C418" s="32" t="s">
        <v>2150</v>
      </c>
      <c r="D418" s="32" t="s">
        <v>2151</v>
      </c>
      <c r="E418" s="32" t="s">
        <v>221</v>
      </c>
      <c r="F418" s="31">
        <v>55</v>
      </c>
      <c r="G418" s="31">
        <v>200</v>
      </c>
      <c r="T418">
        <f t="shared" si="6"/>
        <v>0</v>
      </c>
    </row>
    <row r="419" spans="1:20" x14ac:dyDescent="0.3">
      <c r="A419" s="31">
        <v>300</v>
      </c>
      <c r="B419" s="32" t="s">
        <v>1561</v>
      </c>
      <c r="C419" s="32" t="s">
        <v>1562</v>
      </c>
      <c r="D419" s="32" t="s">
        <v>1563</v>
      </c>
      <c r="E419" s="32" t="s">
        <v>193</v>
      </c>
      <c r="F419" s="31">
        <v>55</v>
      </c>
      <c r="G419" s="31">
        <v>300</v>
      </c>
      <c r="T419">
        <f t="shared" si="6"/>
        <v>0</v>
      </c>
    </row>
    <row r="420" spans="1:20" x14ac:dyDescent="0.3">
      <c r="B420" s="32" t="s">
        <v>2859</v>
      </c>
      <c r="C420" s="32" t="s">
        <v>2858</v>
      </c>
      <c r="D420" s="32" t="s">
        <v>2857</v>
      </c>
      <c r="E420" s="32" t="s">
        <v>679</v>
      </c>
      <c r="F420" s="31">
        <v>55</v>
      </c>
      <c r="G420" s="31">
        <v>120</v>
      </c>
      <c r="T420">
        <f t="shared" si="6"/>
        <v>0</v>
      </c>
    </row>
    <row r="421" spans="1:20" x14ac:dyDescent="0.3">
      <c r="B421" s="32" t="s">
        <v>2856</v>
      </c>
      <c r="C421" s="32" t="s">
        <v>2855</v>
      </c>
      <c r="D421" s="32" t="s">
        <v>2854</v>
      </c>
      <c r="E421" s="32" t="s">
        <v>2853</v>
      </c>
      <c r="F421" s="31">
        <v>55</v>
      </c>
      <c r="G421" s="31">
        <v>0</v>
      </c>
      <c r="T421">
        <f t="shared" si="6"/>
        <v>1</v>
      </c>
    </row>
    <row r="422" spans="1:20" x14ac:dyDescent="0.3">
      <c r="B422" s="32" t="s">
        <v>2852</v>
      </c>
      <c r="C422" s="32" t="s">
        <v>2851</v>
      </c>
      <c r="D422" s="32" t="s">
        <v>2850</v>
      </c>
      <c r="E422" s="32" t="s">
        <v>2849</v>
      </c>
      <c r="F422" s="31">
        <v>55</v>
      </c>
      <c r="G422" s="31">
        <v>0</v>
      </c>
      <c r="T422">
        <f t="shared" si="6"/>
        <v>1</v>
      </c>
    </row>
    <row r="423" spans="1:20" x14ac:dyDescent="0.3">
      <c r="B423" s="32" t="s">
        <v>2848</v>
      </c>
      <c r="C423" s="32" t="s">
        <v>2847</v>
      </c>
      <c r="D423" s="32" t="s">
        <v>2846</v>
      </c>
      <c r="E423" s="32" t="s">
        <v>2845</v>
      </c>
      <c r="F423" s="31">
        <v>55</v>
      </c>
      <c r="G423" s="31">
        <v>120</v>
      </c>
      <c r="T423">
        <f t="shared" si="6"/>
        <v>0</v>
      </c>
    </row>
    <row r="424" spans="1:20" x14ac:dyDescent="0.3">
      <c r="A424" s="31">
        <v>517</v>
      </c>
      <c r="B424" s="32" t="s">
        <v>2546</v>
      </c>
      <c r="C424" s="32" t="s">
        <v>2547</v>
      </c>
      <c r="D424" s="32" t="s">
        <v>2548</v>
      </c>
      <c r="E424" s="32" t="s">
        <v>187</v>
      </c>
      <c r="F424" s="31">
        <v>55</v>
      </c>
      <c r="G424" s="31">
        <v>150</v>
      </c>
      <c r="T424">
        <f t="shared" si="6"/>
        <v>0</v>
      </c>
    </row>
    <row r="425" spans="1:20" x14ac:dyDescent="0.3">
      <c r="B425" s="32" t="s">
        <v>2844</v>
      </c>
      <c r="C425" s="32" t="s">
        <v>2843</v>
      </c>
      <c r="D425" s="32" t="s">
        <v>2842</v>
      </c>
      <c r="E425" s="32" t="s">
        <v>1236</v>
      </c>
      <c r="F425" s="31">
        <v>55</v>
      </c>
      <c r="G425" s="31">
        <v>50</v>
      </c>
      <c r="T425">
        <f t="shared" si="6"/>
        <v>0</v>
      </c>
    </row>
    <row r="426" spans="1:20" x14ac:dyDescent="0.3">
      <c r="B426" s="32" t="s">
        <v>2841</v>
      </c>
      <c r="C426" s="32" t="s">
        <v>2840</v>
      </c>
      <c r="D426" s="32" t="s">
        <v>2839</v>
      </c>
      <c r="E426" s="32" t="s">
        <v>2705</v>
      </c>
      <c r="F426" s="31">
        <v>54</v>
      </c>
      <c r="G426" s="31">
        <v>0</v>
      </c>
      <c r="T426">
        <f t="shared" si="6"/>
        <v>1</v>
      </c>
    </row>
    <row r="427" spans="1:20" x14ac:dyDescent="0.3">
      <c r="B427" s="32" t="s">
        <v>2838</v>
      </c>
      <c r="C427" s="32" t="s">
        <v>2837</v>
      </c>
      <c r="D427" s="32" t="s">
        <v>2836</v>
      </c>
      <c r="E427" s="32" t="s">
        <v>2835</v>
      </c>
      <c r="F427" s="31">
        <v>53.255582099999998</v>
      </c>
      <c r="G427" s="31">
        <v>0</v>
      </c>
      <c r="T427">
        <f t="shared" si="6"/>
        <v>1</v>
      </c>
    </row>
    <row r="428" spans="1:20" x14ac:dyDescent="0.3">
      <c r="B428" s="32" t="s">
        <v>2834</v>
      </c>
      <c r="C428" s="32" t="s">
        <v>2833</v>
      </c>
      <c r="D428" s="32" t="s">
        <v>749</v>
      </c>
      <c r="E428" s="32" t="s">
        <v>55</v>
      </c>
      <c r="F428" s="31">
        <v>52.514494580840001</v>
      </c>
      <c r="G428" s="31">
        <v>0</v>
      </c>
      <c r="T428">
        <f t="shared" si="6"/>
        <v>1</v>
      </c>
    </row>
    <row r="429" spans="1:20" x14ac:dyDescent="0.3">
      <c r="B429" s="32" t="s">
        <v>2832</v>
      </c>
      <c r="C429" s="32" t="s">
        <v>2831</v>
      </c>
      <c r="D429" s="32" t="s">
        <v>2745</v>
      </c>
      <c r="E429" s="32" t="s">
        <v>645</v>
      </c>
      <c r="F429" s="31">
        <v>52.348565174400001</v>
      </c>
      <c r="G429" s="31">
        <v>0</v>
      </c>
      <c r="T429">
        <f t="shared" si="6"/>
        <v>1</v>
      </c>
    </row>
    <row r="430" spans="1:20" x14ac:dyDescent="0.3">
      <c r="A430" s="31">
        <v>365</v>
      </c>
      <c r="B430" s="32" t="s">
        <v>1863</v>
      </c>
      <c r="C430" s="32" t="s">
        <v>1864</v>
      </c>
      <c r="D430" s="32" t="s">
        <v>1865</v>
      </c>
      <c r="E430" s="32" t="s">
        <v>61</v>
      </c>
      <c r="F430" s="31">
        <v>51.437062500000003</v>
      </c>
      <c r="G430" s="31">
        <v>245</v>
      </c>
      <c r="T430">
        <f t="shared" si="6"/>
        <v>0</v>
      </c>
    </row>
    <row r="431" spans="1:20" x14ac:dyDescent="0.3">
      <c r="B431" s="32" t="s">
        <v>2830</v>
      </c>
      <c r="C431" s="32" t="s">
        <v>2829</v>
      </c>
      <c r="D431" s="32" t="s">
        <v>2828</v>
      </c>
      <c r="E431" s="32" t="s">
        <v>441</v>
      </c>
      <c r="F431" s="31">
        <v>51.408799999999999</v>
      </c>
      <c r="G431" s="31">
        <v>0</v>
      </c>
      <c r="T431">
        <f t="shared" si="6"/>
        <v>1</v>
      </c>
    </row>
    <row r="432" spans="1:20" x14ac:dyDescent="0.3">
      <c r="B432" s="32" t="s">
        <v>2827</v>
      </c>
      <c r="C432" s="32" t="s">
        <v>2826</v>
      </c>
      <c r="D432" s="32" t="s">
        <v>2825</v>
      </c>
      <c r="E432" s="32" t="s">
        <v>227</v>
      </c>
      <c r="F432" s="31">
        <v>51</v>
      </c>
      <c r="G432" s="31">
        <v>140</v>
      </c>
      <c r="T432">
        <f t="shared" si="6"/>
        <v>0</v>
      </c>
    </row>
    <row r="433" spans="1:20" x14ac:dyDescent="0.3">
      <c r="B433" s="32" t="s">
        <v>2824</v>
      </c>
      <c r="C433" s="32" t="s">
        <v>2823</v>
      </c>
      <c r="D433" s="32" t="s">
        <v>2822</v>
      </c>
      <c r="E433" s="32" t="s">
        <v>1719</v>
      </c>
      <c r="F433" s="31">
        <v>50.832999999999998</v>
      </c>
      <c r="G433" s="31">
        <v>76.142779271999999</v>
      </c>
      <c r="T433">
        <f t="shared" si="6"/>
        <v>0</v>
      </c>
    </row>
    <row r="434" spans="1:20" x14ac:dyDescent="0.3">
      <c r="B434" s="32" t="s">
        <v>2821</v>
      </c>
      <c r="C434" s="32" t="s">
        <v>2820</v>
      </c>
      <c r="D434" s="32" t="s">
        <v>2819</v>
      </c>
      <c r="E434" s="32" t="s">
        <v>2818</v>
      </c>
      <c r="F434" s="31">
        <v>50.095011619170002</v>
      </c>
      <c r="G434" s="31">
        <v>0</v>
      </c>
      <c r="T434">
        <f t="shared" si="6"/>
        <v>1</v>
      </c>
    </row>
    <row r="435" spans="1:20" x14ac:dyDescent="0.3">
      <c r="B435" s="32" t="s">
        <v>2817</v>
      </c>
      <c r="C435" s="32" t="s">
        <v>2816</v>
      </c>
      <c r="D435" s="32" t="s">
        <v>2815</v>
      </c>
      <c r="E435" s="32" t="s">
        <v>49</v>
      </c>
      <c r="F435" s="31">
        <v>50</v>
      </c>
      <c r="G435" s="31">
        <v>0</v>
      </c>
      <c r="T435">
        <f t="shared" si="6"/>
        <v>1</v>
      </c>
    </row>
    <row r="436" spans="1:20" x14ac:dyDescent="0.3">
      <c r="B436" s="32" t="s">
        <v>2814</v>
      </c>
      <c r="C436" s="32" t="s">
        <v>2813</v>
      </c>
      <c r="D436" s="32" t="s">
        <v>2812</v>
      </c>
      <c r="E436" s="32" t="s">
        <v>2811</v>
      </c>
      <c r="F436" s="31">
        <v>50</v>
      </c>
      <c r="G436" s="31">
        <v>0</v>
      </c>
      <c r="T436">
        <f t="shared" si="6"/>
        <v>1</v>
      </c>
    </row>
    <row r="437" spans="1:20" x14ac:dyDescent="0.3">
      <c r="B437" s="32" t="s">
        <v>2810</v>
      </c>
      <c r="C437" s="32" t="s">
        <v>47</v>
      </c>
      <c r="D437" s="32" t="s">
        <v>2809</v>
      </c>
      <c r="E437" s="32" t="s">
        <v>187</v>
      </c>
      <c r="F437" s="31">
        <v>50</v>
      </c>
      <c r="G437" s="31">
        <v>100</v>
      </c>
      <c r="T437">
        <f t="shared" si="6"/>
        <v>0</v>
      </c>
    </row>
    <row r="438" spans="1:20" x14ac:dyDescent="0.3">
      <c r="A438" s="31">
        <v>243</v>
      </c>
      <c r="B438" s="32" t="s">
        <v>1287</v>
      </c>
      <c r="C438" s="32" t="s">
        <v>1288</v>
      </c>
      <c r="D438" s="32" t="s">
        <v>1289</v>
      </c>
      <c r="E438" s="32" t="s">
        <v>55</v>
      </c>
      <c r="F438" s="31">
        <v>49</v>
      </c>
      <c r="G438" s="31">
        <v>360</v>
      </c>
      <c r="T438">
        <f t="shared" si="6"/>
        <v>0</v>
      </c>
    </row>
    <row r="439" spans="1:20" x14ac:dyDescent="0.3">
      <c r="B439" s="32" t="s">
        <v>2808</v>
      </c>
      <c r="C439" s="32" t="s">
        <v>2807</v>
      </c>
      <c r="D439" s="32" t="s">
        <v>2806</v>
      </c>
      <c r="E439" s="32" t="s">
        <v>2805</v>
      </c>
      <c r="F439" s="31">
        <v>48.810847049769478</v>
      </c>
      <c r="G439" s="31">
        <v>0</v>
      </c>
      <c r="T439">
        <f t="shared" si="6"/>
        <v>1</v>
      </c>
    </row>
    <row r="440" spans="1:20" x14ac:dyDescent="0.3">
      <c r="B440" s="32" t="s">
        <v>2804</v>
      </c>
      <c r="C440" s="32" t="s">
        <v>2803</v>
      </c>
      <c r="D440" s="32" t="s">
        <v>2802</v>
      </c>
      <c r="E440" s="32" t="s">
        <v>2801</v>
      </c>
      <c r="F440" s="31">
        <v>47.842996030199998</v>
      </c>
      <c r="G440" s="31">
        <v>0</v>
      </c>
      <c r="T440">
        <f t="shared" si="6"/>
        <v>1</v>
      </c>
    </row>
    <row r="441" spans="1:20" x14ac:dyDescent="0.3">
      <c r="A441" s="31">
        <v>381</v>
      </c>
      <c r="B441" s="32" t="s">
        <v>1933</v>
      </c>
      <c r="C441" s="32" t="s">
        <v>1934</v>
      </c>
      <c r="D441" s="32" t="s">
        <v>1936</v>
      </c>
      <c r="E441" s="32" t="s">
        <v>441</v>
      </c>
      <c r="F441" s="31">
        <v>47.767204906300002</v>
      </c>
      <c r="G441" s="31">
        <v>229.82745307120001</v>
      </c>
      <c r="T441">
        <f t="shared" si="6"/>
        <v>0</v>
      </c>
    </row>
    <row r="442" spans="1:20" x14ac:dyDescent="0.3">
      <c r="B442" s="32" t="s">
        <v>2800</v>
      </c>
      <c r="C442" s="32" t="s">
        <v>2799</v>
      </c>
      <c r="D442" s="32" t="s">
        <v>2798</v>
      </c>
      <c r="E442" s="32" t="s">
        <v>2797</v>
      </c>
      <c r="F442" s="31">
        <v>47.757803248095001</v>
      </c>
      <c r="G442" s="31">
        <v>0</v>
      </c>
      <c r="T442">
        <f t="shared" si="6"/>
        <v>1</v>
      </c>
    </row>
    <row r="443" spans="1:20" x14ac:dyDescent="0.3">
      <c r="A443" s="31">
        <v>395</v>
      </c>
      <c r="B443" s="32" t="s">
        <v>1999</v>
      </c>
      <c r="C443" s="32" t="s">
        <v>2000</v>
      </c>
      <c r="D443" s="32" t="s">
        <v>2001</v>
      </c>
      <c r="E443" s="32" t="s">
        <v>441</v>
      </c>
      <c r="F443" s="31">
        <v>46.783999999999999</v>
      </c>
      <c r="G443" s="31">
        <v>215.4358</v>
      </c>
      <c r="T443">
        <f t="shared" si="6"/>
        <v>0</v>
      </c>
    </row>
    <row r="444" spans="1:20" x14ac:dyDescent="0.3">
      <c r="B444" s="32" t="s">
        <v>2796</v>
      </c>
      <c r="C444" s="32" t="s">
        <v>2795</v>
      </c>
      <c r="D444" s="32" t="s">
        <v>2794</v>
      </c>
      <c r="F444" s="31">
        <v>46.332511160999999</v>
      </c>
      <c r="G444" s="31">
        <v>0</v>
      </c>
      <c r="T444">
        <f t="shared" si="6"/>
        <v>1</v>
      </c>
    </row>
    <row r="445" spans="1:20" x14ac:dyDescent="0.3">
      <c r="B445" s="32" t="s">
        <v>2793</v>
      </c>
      <c r="C445" s="32" t="s">
        <v>2792</v>
      </c>
      <c r="D445" s="32" t="s">
        <v>83</v>
      </c>
      <c r="E445" s="32" t="s">
        <v>2665</v>
      </c>
      <c r="F445" s="31">
        <v>45.127785879881998</v>
      </c>
      <c r="G445" s="31">
        <v>0</v>
      </c>
      <c r="T445">
        <f t="shared" si="6"/>
        <v>1</v>
      </c>
    </row>
    <row r="446" spans="1:20" x14ac:dyDescent="0.3">
      <c r="B446" s="32" t="s">
        <v>2791</v>
      </c>
      <c r="C446" s="32" t="s">
        <v>2790</v>
      </c>
      <c r="D446" s="32" t="s">
        <v>2789</v>
      </c>
      <c r="E446" s="32" t="s">
        <v>510</v>
      </c>
      <c r="F446" s="31">
        <v>45</v>
      </c>
      <c r="G446" s="31">
        <v>120</v>
      </c>
      <c r="T446">
        <f t="shared" si="6"/>
        <v>0</v>
      </c>
    </row>
    <row r="447" spans="1:20" x14ac:dyDescent="0.3">
      <c r="B447" s="32" t="s">
        <v>2788</v>
      </c>
      <c r="C447" s="32" t="s">
        <v>2787</v>
      </c>
      <c r="D447" s="32" t="s">
        <v>2786</v>
      </c>
      <c r="E447" s="32" t="s">
        <v>49</v>
      </c>
      <c r="F447" s="31">
        <v>45</v>
      </c>
      <c r="G447" s="31">
        <v>0</v>
      </c>
      <c r="T447">
        <f t="shared" si="6"/>
        <v>1</v>
      </c>
    </row>
    <row r="448" spans="1:20" x14ac:dyDescent="0.3">
      <c r="B448" s="32" t="s">
        <v>2785</v>
      </c>
      <c r="C448" s="32" t="s">
        <v>2784</v>
      </c>
      <c r="D448" s="32" t="s">
        <v>2783</v>
      </c>
      <c r="E448" s="32" t="s">
        <v>2782</v>
      </c>
      <c r="F448" s="31">
        <v>45</v>
      </c>
      <c r="G448" s="31">
        <v>0</v>
      </c>
      <c r="T448">
        <f t="shared" si="6"/>
        <v>1</v>
      </c>
    </row>
    <row r="449" spans="1:20" x14ac:dyDescent="0.3">
      <c r="B449" s="32" t="s">
        <v>2781</v>
      </c>
      <c r="C449" s="32" t="s">
        <v>2780</v>
      </c>
      <c r="D449" s="32" t="s">
        <v>2779</v>
      </c>
      <c r="E449" s="32" t="s">
        <v>2778</v>
      </c>
      <c r="F449" s="31">
        <v>45</v>
      </c>
      <c r="G449" s="31">
        <v>40</v>
      </c>
      <c r="T449">
        <f t="shared" si="6"/>
        <v>0</v>
      </c>
    </row>
    <row r="450" spans="1:20" x14ac:dyDescent="0.3">
      <c r="B450" s="32" t="s">
        <v>2777</v>
      </c>
      <c r="C450" s="32" t="s">
        <v>2776</v>
      </c>
      <c r="D450" s="32" t="s">
        <v>2775</v>
      </c>
      <c r="E450" s="32" t="s">
        <v>1719</v>
      </c>
      <c r="F450" s="31">
        <v>45</v>
      </c>
      <c r="G450" s="31">
        <v>0</v>
      </c>
      <c r="T450">
        <f t="shared" si="6"/>
        <v>1</v>
      </c>
    </row>
    <row r="451" spans="1:20" x14ac:dyDescent="0.3">
      <c r="B451" s="32" t="s">
        <v>2774</v>
      </c>
      <c r="C451" s="32" t="s">
        <v>2773</v>
      </c>
      <c r="D451" s="32" t="s">
        <v>2772</v>
      </c>
      <c r="E451" s="32" t="s">
        <v>221</v>
      </c>
      <c r="F451" s="31">
        <v>45</v>
      </c>
      <c r="G451" s="31">
        <v>0</v>
      </c>
      <c r="T451">
        <f t="shared" ref="T451:T503" si="7">IF(G451=0,1,0)</f>
        <v>1</v>
      </c>
    </row>
    <row r="452" spans="1:20" x14ac:dyDescent="0.3">
      <c r="B452" s="32" t="s">
        <v>2771</v>
      </c>
      <c r="C452" s="32" t="s">
        <v>2770</v>
      </c>
      <c r="D452" s="32" t="s">
        <v>2769</v>
      </c>
      <c r="E452" s="32" t="s">
        <v>157</v>
      </c>
      <c r="F452" s="31">
        <v>45</v>
      </c>
      <c r="G452" s="31">
        <v>50</v>
      </c>
      <c r="T452">
        <f t="shared" si="7"/>
        <v>0</v>
      </c>
    </row>
    <row r="453" spans="1:20" x14ac:dyDescent="0.3">
      <c r="B453" s="32" t="s">
        <v>2768</v>
      </c>
      <c r="C453" s="32" t="s">
        <v>2767</v>
      </c>
      <c r="D453" s="32" t="s">
        <v>2766</v>
      </c>
      <c r="E453" s="32" t="s">
        <v>49</v>
      </c>
      <c r="F453" s="31">
        <v>45</v>
      </c>
      <c r="G453" s="31">
        <v>0</v>
      </c>
      <c r="T453">
        <f t="shared" si="7"/>
        <v>1</v>
      </c>
    </row>
    <row r="454" spans="1:20" x14ac:dyDescent="0.3">
      <c r="B454" s="32" t="s">
        <v>2765</v>
      </c>
      <c r="C454" s="32" t="s">
        <v>2764</v>
      </c>
      <c r="D454" s="32" t="s">
        <v>2763</v>
      </c>
      <c r="F454" s="31">
        <v>45</v>
      </c>
      <c r="G454" s="31">
        <v>0</v>
      </c>
      <c r="T454">
        <f t="shared" si="7"/>
        <v>1</v>
      </c>
    </row>
    <row r="455" spans="1:20" x14ac:dyDescent="0.3">
      <c r="B455" s="32" t="s">
        <v>2762</v>
      </c>
      <c r="C455" s="32" t="s">
        <v>2761</v>
      </c>
      <c r="D455" s="32" t="s">
        <v>2760</v>
      </c>
      <c r="E455" s="32" t="s">
        <v>1532</v>
      </c>
      <c r="F455" s="31">
        <v>45</v>
      </c>
      <c r="G455" s="31">
        <v>130</v>
      </c>
      <c r="T455">
        <f t="shared" si="7"/>
        <v>0</v>
      </c>
    </row>
    <row r="456" spans="1:20" x14ac:dyDescent="0.3">
      <c r="A456" s="31">
        <v>458</v>
      </c>
      <c r="B456" s="32" t="s">
        <v>2275</v>
      </c>
      <c r="C456" s="32" t="s">
        <v>2276</v>
      </c>
      <c r="D456" s="32" t="s">
        <v>2278</v>
      </c>
      <c r="E456" s="32" t="s">
        <v>187</v>
      </c>
      <c r="F456" s="31">
        <v>45</v>
      </c>
      <c r="G456" s="31">
        <v>180</v>
      </c>
      <c r="T456">
        <f t="shared" si="7"/>
        <v>0</v>
      </c>
    </row>
    <row r="457" spans="1:20" x14ac:dyDescent="0.3">
      <c r="A457" s="31">
        <v>391</v>
      </c>
      <c r="B457" s="32" t="s">
        <v>1978</v>
      </c>
      <c r="C457" s="32" t="s">
        <v>1979</v>
      </c>
      <c r="D457" s="32" t="s">
        <v>1980</v>
      </c>
      <c r="E457" s="32" t="s">
        <v>1981</v>
      </c>
      <c r="F457" s="31">
        <v>44.910608371199999</v>
      </c>
      <c r="G457" s="31">
        <v>220</v>
      </c>
      <c r="T457">
        <f t="shared" si="7"/>
        <v>0</v>
      </c>
    </row>
    <row r="458" spans="1:20" x14ac:dyDescent="0.3">
      <c r="B458" s="32" t="s">
        <v>2759</v>
      </c>
      <c r="C458" s="32" t="s">
        <v>2758</v>
      </c>
      <c r="D458" s="32" t="s">
        <v>2757</v>
      </c>
      <c r="E458" s="32" t="s">
        <v>2756</v>
      </c>
      <c r="F458" s="31">
        <v>44.714460000000003</v>
      </c>
      <c r="G458" s="31">
        <v>0</v>
      </c>
      <c r="T458">
        <f t="shared" si="7"/>
        <v>1</v>
      </c>
    </row>
    <row r="459" spans="1:20" x14ac:dyDescent="0.3">
      <c r="B459" s="32" t="s">
        <v>2755</v>
      </c>
      <c r="C459" s="32" t="s">
        <v>2754</v>
      </c>
      <c r="D459" s="32" t="s">
        <v>2753</v>
      </c>
      <c r="E459" s="32" t="s">
        <v>2002</v>
      </c>
      <c r="F459" s="31">
        <v>44.53609221</v>
      </c>
      <c r="G459" s="31">
        <v>0</v>
      </c>
      <c r="T459">
        <f t="shared" si="7"/>
        <v>1</v>
      </c>
    </row>
    <row r="460" spans="1:20" x14ac:dyDescent="0.3">
      <c r="B460" s="32" t="s">
        <v>2752</v>
      </c>
      <c r="C460" s="32" t="s">
        <v>166</v>
      </c>
      <c r="D460" s="32" t="s">
        <v>2751</v>
      </c>
      <c r="F460" s="31">
        <v>43</v>
      </c>
      <c r="G460" s="31">
        <v>0</v>
      </c>
      <c r="T460">
        <f t="shared" si="7"/>
        <v>1</v>
      </c>
    </row>
    <row r="461" spans="1:20" x14ac:dyDescent="0.3">
      <c r="B461" s="32" t="s">
        <v>2750</v>
      </c>
      <c r="C461" s="32" t="s">
        <v>2749</v>
      </c>
      <c r="D461" s="32" t="s">
        <v>2748</v>
      </c>
      <c r="E461" s="32" t="s">
        <v>441</v>
      </c>
      <c r="F461" s="31">
        <v>42.788001854100003</v>
      </c>
      <c r="G461" s="31">
        <v>132.53172932999999</v>
      </c>
      <c r="T461">
        <f t="shared" si="7"/>
        <v>0</v>
      </c>
    </row>
    <row r="462" spans="1:20" x14ac:dyDescent="0.3">
      <c r="B462" s="32" t="s">
        <v>2747</v>
      </c>
      <c r="C462" s="32" t="s">
        <v>2746</v>
      </c>
      <c r="D462" s="32" t="s">
        <v>2745</v>
      </c>
      <c r="E462" s="32" t="s">
        <v>808</v>
      </c>
      <c r="F462" s="31">
        <v>42.7789164024</v>
      </c>
      <c r="G462" s="31">
        <v>0</v>
      </c>
      <c r="T462">
        <f t="shared" si="7"/>
        <v>1</v>
      </c>
    </row>
    <row r="463" spans="1:20" x14ac:dyDescent="0.3">
      <c r="B463" s="32" t="s">
        <v>2744</v>
      </c>
      <c r="C463" s="32" t="s">
        <v>2743</v>
      </c>
      <c r="D463" s="32" t="s">
        <v>2742</v>
      </c>
      <c r="E463" s="32" t="s">
        <v>49</v>
      </c>
      <c r="F463" s="31">
        <v>41.901719999999997</v>
      </c>
      <c r="G463" s="31">
        <v>0</v>
      </c>
      <c r="T463">
        <f t="shared" si="7"/>
        <v>1</v>
      </c>
    </row>
    <row r="464" spans="1:20" x14ac:dyDescent="0.3">
      <c r="B464" s="32" t="s">
        <v>2741</v>
      </c>
      <c r="C464" s="32" t="s">
        <v>2740</v>
      </c>
      <c r="D464" s="32" t="s">
        <v>2739</v>
      </c>
      <c r="E464" s="32" t="s">
        <v>469</v>
      </c>
      <c r="F464" s="31">
        <v>40.667464590480002</v>
      </c>
      <c r="G464" s="31">
        <v>0</v>
      </c>
      <c r="T464">
        <f t="shared" si="7"/>
        <v>1</v>
      </c>
    </row>
    <row r="465" spans="1:20" x14ac:dyDescent="0.3">
      <c r="B465" s="32" t="s">
        <v>2738</v>
      </c>
      <c r="C465" s="32" t="s">
        <v>2046</v>
      </c>
      <c r="D465" s="32" t="s">
        <v>2737</v>
      </c>
      <c r="E465" s="32" t="s">
        <v>441</v>
      </c>
      <c r="F465" s="31">
        <v>40.666546355100003</v>
      </c>
      <c r="G465" s="31">
        <v>0</v>
      </c>
      <c r="T465">
        <f t="shared" si="7"/>
        <v>1</v>
      </c>
    </row>
    <row r="466" spans="1:20" x14ac:dyDescent="0.3">
      <c r="B466" s="32" t="s">
        <v>2736</v>
      </c>
      <c r="C466" s="32" t="s">
        <v>2735</v>
      </c>
      <c r="D466" s="32" t="s">
        <v>2734</v>
      </c>
      <c r="E466" s="32" t="s">
        <v>469</v>
      </c>
      <c r="F466" s="31">
        <v>40.492550482904001</v>
      </c>
      <c r="G466" s="31">
        <v>0</v>
      </c>
      <c r="T466">
        <f t="shared" si="7"/>
        <v>1</v>
      </c>
    </row>
    <row r="467" spans="1:20" x14ac:dyDescent="0.3">
      <c r="B467" s="32" t="s">
        <v>2733</v>
      </c>
      <c r="C467" s="32" t="s">
        <v>2732</v>
      </c>
      <c r="D467" s="32" t="s">
        <v>2731</v>
      </c>
      <c r="E467" s="32" t="s">
        <v>1987</v>
      </c>
      <c r="F467" s="31">
        <v>40.458672342329997</v>
      </c>
      <c r="G467" s="31">
        <v>0</v>
      </c>
      <c r="T467">
        <f t="shared" si="7"/>
        <v>1</v>
      </c>
    </row>
    <row r="468" spans="1:20" x14ac:dyDescent="0.3">
      <c r="B468" s="32" t="s">
        <v>2730</v>
      </c>
      <c r="C468" s="32" t="s">
        <v>2729</v>
      </c>
      <c r="D468" s="32" t="s">
        <v>2728</v>
      </c>
      <c r="E468" s="32" t="s">
        <v>174</v>
      </c>
      <c r="F468" s="31">
        <v>40.108554079999998</v>
      </c>
      <c r="G468" s="31">
        <v>0</v>
      </c>
      <c r="T468">
        <f t="shared" si="7"/>
        <v>1</v>
      </c>
    </row>
    <row r="469" spans="1:20" x14ac:dyDescent="0.3">
      <c r="B469" s="32" t="s">
        <v>2727</v>
      </c>
      <c r="C469" s="32" t="s">
        <v>2726</v>
      </c>
      <c r="D469" s="32" t="s">
        <v>2725</v>
      </c>
      <c r="E469" s="32" t="s">
        <v>2724</v>
      </c>
      <c r="F469" s="31">
        <v>40</v>
      </c>
      <c r="G469" s="31">
        <v>0</v>
      </c>
      <c r="T469">
        <f t="shared" si="7"/>
        <v>1</v>
      </c>
    </row>
    <row r="470" spans="1:20" x14ac:dyDescent="0.3">
      <c r="B470" s="32" t="s">
        <v>2723</v>
      </c>
      <c r="C470" s="32" t="s">
        <v>2722</v>
      </c>
      <c r="D470" s="32" t="s">
        <v>2721</v>
      </c>
      <c r="E470" s="32" t="s">
        <v>61</v>
      </c>
      <c r="F470" s="31">
        <v>40</v>
      </c>
      <c r="G470" s="31">
        <v>0</v>
      </c>
      <c r="T470">
        <f t="shared" si="7"/>
        <v>1</v>
      </c>
    </row>
    <row r="471" spans="1:20" x14ac:dyDescent="0.3">
      <c r="B471" s="32" t="s">
        <v>2720</v>
      </c>
      <c r="C471" s="32" t="s">
        <v>2719</v>
      </c>
      <c r="D471" s="32" t="s">
        <v>2718</v>
      </c>
      <c r="E471" s="32" t="s">
        <v>49</v>
      </c>
      <c r="F471" s="31">
        <v>40</v>
      </c>
      <c r="G471" s="31">
        <v>0</v>
      </c>
      <c r="T471">
        <f t="shared" si="7"/>
        <v>1</v>
      </c>
    </row>
    <row r="472" spans="1:20" x14ac:dyDescent="0.3">
      <c r="B472" s="32" t="s">
        <v>2717</v>
      </c>
      <c r="C472" s="32" t="s">
        <v>2716</v>
      </c>
      <c r="D472" s="32" t="s">
        <v>2715</v>
      </c>
      <c r="E472" s="32" t="s">
        <v>49</v>
      </c>
      <c r="F472" s="31">
        <v>40</v>
      </c>
      <c r="G472" s="31">
        <v>0</v>
      </c>
      <c r="T472">
        <f t="shared" si="7"/>
        <v>1</v>
      </c>
    </row>
    <row r="473" spans="1:20" x14ac:dyDescent="0.3">
      <c r="B473" s="32" t="s">
        <v>2714</v>
      </c>
      <c r="C473" s="32" t="s">
        <v>2713</v>
      </c>
      <c r="D473" s="32" t="s">
        <v>2712</v>
      </c>
      <c r="E473" s="32" t="s">
        <v>469</v>
      </c>
      <c r="F473" s="31">
        <v>40</v>
      </c>
      <c r="G473" s="31">
        <v>0</v>
      </c>
      <c r="T473">
        <f t="shared" si="7"/>
        <v>1</v>
      </c>
    </row>
    <row r="474" spans="1:20" x14ac:dyDescent="0.3">
      <c r="B474" s="32" t="s">
        <v>2711</v>
      </c>
      <c r="C474" s="32" t="s">
        <v>2710</v>
      </c>
      <c r="D474" s="32" t="s">
        <v>2709</v>
      </c>
      <c r="E474" s="32" t="s">
        <v>480</v>
      </c>
      <c r="F474" s="31">
        <v>40</v>
      </c>
      <c r="G474" s="31">
        <v>0</v>
      </c>
      <c r="T474">
        <f t="shared" si="7"/>
        <v>1</v>
      </c>
    </row>
    <row r="475" spans="1:20" x14ac:dyDescent="0.3">
      <c r="A475" s="31">
        <v>516</v>
      </c>
      <c r="B475" s="32" t="s">
        <v>2540</v>
      </c>
      <c r="C475" s="32" t="s">
        <v>2541</v>
      </c>
      <c r="D475" s="32" t="s">
        <v>2543</v>
      </c>
      <c r="E475" s="32" t="s">
        <v>441</v>
      </c>
      <c r="F475" s="31">
        <v>40</v>
      </c>
      <c r="G475" s="31">
        <v>150</v>
      </c>
      <c r="T475">
        <f t="shared" si="7"/>
        <v>0</v>
      </c>
    </row>
    <row r="476" spans="1:20" x14ac:dyDescent="0.3">
      <c r="B476" s="32" t="s">
        <v>2708</v>
      </c>
      <c r="C476" s="32" t="s">
        <v>2707</v>
      </c>
      <c r="D476" s="32" t="s">
        <v>2706</v>
      </c>
      <c r="E476" s="32" t="s">
        <v>2705</v>
      </c>
      <c r="F476" s="31">
        <v>40</v>
      </c>
      <c r="G476" s="31">
        <v>0</v>
      </c>
      <c r="T476">
        <f t="shared" si="7"/>
        <v>1</v>
      </c>
    </row>
    <row r="477" spans="1:20" x14ac:dyDescent="0.3">
      <c r="B477" s="32" t="s">
        <v>2704</v>
      </c>
      <c r="C477" s="32" t="s">
        <v>2703</v>
      </c>
      <c r="D477" s="32" t="s">
        <v>2702</v>
      </c>
      <c r="E477" s="32" t="s">
        <v>174</v>
      </c>
      <c r="F477" s="31">
        <v>40</v>
      </c>
      <c r="G477" s="31">
        <v>0</v>
      </c>
      <c r="T477">
        <f t="shared" si="7"/>
        <v>1</v>
      </c>
    </row>
    <row r="478" spans="1:20" x14ac:dyDescent="0.3">
      <c r="B478" s="32" t="s">
        <v>2701</v>
      </c>
      <c r="C478" s="32" t="s">
        <v>2700</v>
      </c>
      <c r="D478" s="32" t="s">
        <v>2699</v>
      </c>
      <c r="E478" s="32" t="s">
        <v>2698</v>
      </c>
      <c r="F478" s="31">
        <v>40</v>
      </c>
      <c r="G478" s="31">
        <v>0</v>
      </c>
      <c r="T478">
        <f t="shared" si="7"/>
        <v>1</v>
      </c>
    </row>
    <row r="479" spans="1:20" x14ac:dyDescent="0.3">
      <c r="B479" s="32" t="s">
        <v>2697</v>
      </c>
      <c r="C479" s="32" t="s">
        <v>982</v>
      </c>
      <c r="D479" s="32" t="s">
        <v>2696</v>
      </c>
      <c r="E479" s="32" t="s">
        <v>221</v>
      </c>
      <c r="F479" s="31">
        <v>40</v>
      </c>
      <c r="G479" s="31">
        <v>0</v>
      </c>
      <c r="T479">
        <f t="shared" si="7"/>
        <v>1</v>
      </c>
    </row>
    <row r="480" spans="1:20" x14ac:dyDescent="0.3">
      <c r="B480" s="32" t="s">
        <v>2695</v>
      </c>
      <c r="C480" s="32" t="s">
        <v>1766</v>
      </c>
      <c r="D480" s="32" t="s">
        <v>2694</v>
      </c>
      <c r="E480" s="32" t="s">
        <v>49</v>
      </c>
      <c r="F480" s="31">
        <v>40</v>
      </c>
      <c r="G480" s="31">
        <v>0</v>
      </c>
      <c r="T480">
        <f t="shared" si="7"/>
        <v>1</v>
      </c>
    </row>
    <row r="481" spans="1:20" x14ac:dyDescent="0.3">
      <c r="B481" s="32" t="s">
        <v>2693</v>
      </c>
      <c r="C481" s="32" t="s">
        <v>2692</v>
      </c>
      <c r="D481" s="32" t="s">
        <v>2691</v>
      </c>
      <c r="F481" s="31">
        <v>40</v>
      </c>
      <c r="G481" s="31">
        <v>0</v>
      </c>
      <c r="T481">
        <f t="shared" si="7"/>
        <v>1</v>
      </c>
    </row>
    <row r="482" spans="1:20" x14ac:dyDescent="0.3">
      <c r="B482" s="32" t="s">
        <v>2690</v>
      </c>
      <c r="C482" s="32" t="s">
        <v>2689</v>
      </c>
      <c r="D482" s="32" t="s">
        <v>2688</v>
      </c>
      <c r="E482" s="32" t="s">
        <v>441</v>
      </c>
      <c r="F482" s="31">
        <v>39.310618581504002</v>
      </c>
      <c r="G482" s="31">
        <v>0</v>
      </c>
      <c r="T482">
        <f t="shared" si="7"/>
        <v>1</v>
      </c>
    </row>
    <row r="483" spans="1:20" x14ac:dyDescent="0.3">
      <c r="B483" s="32" t="s">
        <v>2687</v>
      </c>
      <c r="C483" s="32" t="s">
        <v>2686</v>
      </c>
      <c r="D483" s="32" t="s">
        <v>2685</v>
      </c>
      <c r="E483" s="32" t="s">
        <v>2684</v>
      </c>
      <c r="F483" s="31">
        <v>39.131008567800002</v>
      </c>
      <c r="G483" s="31">
        <v>0</v>
      </c>
      <c r="T483">
        <f t="shared" si="7"/>
        <v>1</v>
      </c>
    </row>
    <row r="484" spans="1:20" x14ac:dyDescent="0.3">
      <c r="B484" s="32" t="s">
        <v>2683</v>
      </c>
      <c r="C484" s="32" t="s">
        <v>2682</v>
      </c>
      <c r="D484" s="32" t="s">
        <v>2681</v>
      </c>
      <c r="E484" s="32" t="s">
        <v>1719</v>
      </c>
      <c r="F484" s="31">
        <v>39</v>
      </c>
      <c r="G484" s="31">
        <v>0</v>
      </c>
      <c r="T484">
        <f t="shared" si="7"/>
        <v>1</v>
      </c>
    </row>
    <row r="485" spans="1:20" x14ac:dyDescent="0.3">
      <c r="B485" s="32" t="s">
        <v>2680</v>
      </c>
      <c r="C485" s="32" t="s">
        <v>2679</v>
      </c>
      <c r="D485" s="32" t="s">
        <v>2678</v>
      </c>
      <c r="E485" s="32" t="s">
        <v>441</v>
      </c>
      <c r="F485" s="31">
        <v>37.081434080999998</v>
      </c>
      <c r="G485" s="31">
        <v>54.120304711999999</v>
      </c>
      <c r="T485">
        <f t="shared" si="7"/>
        <v>0</v>
      </c>
    </row>
    <row r="486" spans="1:20" x14ac:dyDescent="0.3">
      <c r="B486" s="32" t="s">
        <v>2677</v>
      </c>
      <c r="C486" s="32" t="s">
        <v>2676</v>
      </c>
      <c r="D486" s="32" t="s">
        <v>2675</v>
      </c>
      <c r="F486" s="31">
        <v>36.95745573</v>
      </c>
      <c r="G486" s="31">
        <v>0</v>
      </c>
      <c r="T486">
        <f t="shared" si="7"/>
        <v>1</v>
      </c>
    </row>
    <row r="487" spans="1:20" x14ac:dyDescent="0.3">
      <c r="B487" s="32" t="s">
        <v>2674</v>
      </c>
      <c r="C487" s="32" t="s">
        <v>2673</v>
      </c>
      <c r="D487" s="32" t="s">
        <v>2672</v>
      </c>
      <c r="E487" s="32" t="s">
        <v>2671</v>
      </c>
      <c r="F487" s="31">
        <v>36.442458157159997</v>
      </c>
      <c r="G487" s="31">
        <v>0</v>
      </c>
      <c r="T487">
        <f t="shared" si="7"/>
        <v>1</v>
      </c>
    </row>
    <row r="488" spans="1:20" x14ac:dyDescent="0.3">
      <c r="B488" s="32" t="s">
        <v>2670</v>
      </c>
      <c r="C488" s="32" t="s">
        <v>2669</v>
      </c>
      <c r="D488" s="32" t="s">
        <v>2668</v>
      </c>
      <c r="E488" s="32" t="s">
        <v>49</v>
      </c>
      <c r="F488" s="31">
        <v>36.314033316749999</v>
      </c>
      <c r="G488" s="31">
        <v>0</v>
      </c>
      <c r="T488">
        <f t="shared" si="7"/>
        <v>1</v>
      </c>
    </row>
    <row r="489" spans="1:20" x14ac:dyDescent="0.3">
      <c r="B489" s="32" t="s">
        <v>2667</v>
      </c>
      <c r="C489" s="32" t="s">
        <v>2666</v>
      </c>
      <c r="D489" s="32" t="s">
        <v>83</v>
      </c>
      <c r="E489" s="32" t="s">
        <v>2665</v>
      </c>
      <c r="F489" s="31">
        <v>36.264113792181</v>
      </c>
      <c r="G489" s="31">
        <v>0</v>
      </c>
      <c r="T489">
        <f t="shared" si="7"/>
        <v>1</v>
      </c>
    </row>
    <row r="490" spans="1:20" x14ac:dyDescent="0.3">
      <c r="B490" s="32" t="s">
        <v>2664</v>
      </c>
      <c r="C490" s="32" t="s">
        <v>2663</v>
      </c>
      <c r="D490" s="32" t="s">
        <v>2662</v>
      </c>
      <c r="E490" s="32" t="s">
        <v>441</v>
      </c>
      <c r="F490" s="31">
        <v>36.189250207999997</v>
      </c>
      <c r="G490" s="31">
        <v>0</v>
      </c>
      <c r="T490">
        <f t="shared" si="7"/>
        <v>1</v>
      </c>
    </row>
    <row r="491" spans="1:20" x14ac:dyDescent="0.3">
      <c r="A491" s="31">
        <v>453</v>
      </c>
      <c r="B491" s="32" t="s">
        <v>2253</v>
      </c>
      <c r="C491" s="32" t="s">
        <v>2254</v>
      </c>
      <c r="D491" s="32" t="s">
        <v>1901</v>
      </c>
      <c r="E491" s="32" t="s">
        <v>227</v>
      </c>
      <c r="F491" s="31">
        <v>35.37377008</v>
      </c>
      <c r="G491" s="31">
        <v>180.37607115340001</v>
      </c>
      <c r="T491">
        <f t="shared" si="7"/>
        <v>0</v>
      </c>
    </row>
    <row r="492" spans="1:20" x14ac:dyDescent="0.3">
      <c r="A492" s="31">
        <v>30</v>
      </c>
      <c r="B492" s="32" t="s">
        <v>179</v>
      </c>
      <c r="C492" s="32" t="s">
        <v>180</v>
      </c>
      <c r="D492" s="32" t="s">
        <v>181</v>
      </c>
      <c r="E492" s="32" t="s">
        <v>61</v>
      </c>
      <c r="F492" s="31">
        <v>35</v>
      </c>
      <c r="G492" s="31">
        <v>3649.7214753247999</v>
      </c>
      <c r="T492">
        <f t="shared" si="7"/>
        <v>0</v>
      </c>
    </row>
    <row r="493" spans="1:20" x14ac:dyDescent="0.3">
      <c r="B493" s="32" t="s">
        <v>2661</v>
      </c>
      <c r="C493" s="32" t="s">
        <v>2660</v>
      </c>
      <c r="D493" s="32" t="s">
        <v>2659</v>
      </c>
      <c r="E493" s="32" t="s">
        <v>1719</v>
      </c>
      <c r="F493" s="31">
        <v>35</v>
      </c>
      <c r="G493" s="31">
        <v>0</v>
      </c>
      <c r="T493">
        <f t="shared" si="7"/>
        <v>1</v>
      </c>
    </row>
    <row r="494" spans="1:20" x14ac:dyDescent="0.3">
      <c r="B494" s="32" t="s">
        <v>2658</v>
      </c>
      <c r="C494" s="32" t="s">
        <v>2657</v>
      </c>
      <c r="D494" s="32" t="s">
        <v>2656</v>
      </c>
      <c r="E494" s="32" t="s">
        <v>1071</v>
      </c>
      <c r="F494" s="31">
        <v>35</v>
      </c>
      <c r="G494" s="31">
        <v>0</v>
      </c>
      <c r="T494">
        <f t="shared" si="7"/>
        <v>1</v>
      </c>
    </row>
    <row r="495" spans="1:20" x14ac:dyDescent="0.3">
      <c r="B495" s="32" t="s">
        <v>2655</v>
      </c>
      <c r="C495" s="32" t="s">
        <v>2654</v>
      </c>
      <c r="D495" s="32" t="s">
        <v>2653</v>
      </c>
      <c r="E495" s="32" t="s">
        <v>1097</v>
      </c>
      <c r="F495" s="31">
        <v>35</v>
      </c>
      <c r="G495" s="31">
        <v>0</v>
      </c>
      <c r="T495">
        <f t="shared" si="7"/>
        <v>1</v>
      </c>
    </row>
    <row r="496" spans="1:20" x14ac:dyDescent="0.3">
      <c r="B496" s="32" t="s">
        <v>2652</v>
      </c>
      <c r="C496" s="32" t="s">
        <v>2651</v>
      </c>
      <c r="D496" s="32" t="s">
        <v>2650</v>
      </c>
      <c r="E496" s="32" t="s">
        <v>49</v>
      </c>
      <c r="F496" s="31">
        <v>35</v>
      </c>
      <c r="G496" s="31">
        <v>0</v>
      </c>
      <c r="T496">
        <f t="shared" si="7"/>
        <v>1</v>
      </c>
    </row>
    <row r="497" spans="1:20" x14ac:dyDescent="0.3">
      <c r="B497" s="32" t="s">
        <v>2649</v>
      </c>
      <c r="C497" s="32" t="s">
        <v>2648</v>
      </c>
      <c r="D497" s="32" t="s">
        <v>2647</v>
      </c>
      <c r="E497" s="32" t="s">
        <v>49</v>
      </c>
      <c r="F497" s="31">
        <v>35</v>
      </c>
      <c r="G497" s="31">
        <v>0</v>
      </c>
      <c r="T497">
        <f t="shared" si="7"/>
        <v>1</v>
      </c>
    </row>
    <row r="498" spans="1:20" x14ac:dyDescent="0.3">
      <c r="B498" s="32" t="s">
        <v>2646</v>
      </c>
      <c r="C498" s="32" t="s">
        <v>2645</v>
      </c>
      <c r="D498" s="32" t="s">
        <v>2644</v>
      </c>
      <c r="E498" s="32" t="s">
        <v>49</v>
      </c>
      <c r="F498" s="31">
        <v>35</v>
      </c>
      <c r="G498" s="31">
        <v>0</v>
      </c>
      <c r="T498">
        <f t="shared" si="7"/>
        <v>1</v>
      </c>
    </row>
    <row r="499" spans="1:20" x14ac:dyDescent="0.3">
      <c r="B499" s="32" t="s">
        <v>2643</v>
      </c>
      <c r="C499" s="32" t="s">
        <v>2642</v>
      </c>
      <c r="D499" s="32" t="s">
        <v>2641</v>
      </c>
      <c r="E499" s="32" t="s">
        <v>49</v>
      </c>
      <c r="F499" s="31">
        <v>35</v>
      </c>
      <c r="G499" s="31">
        <v>0</v>
      </c>
      <c r="T499">
        <f t="shared" si="7"/>
        <v>1</v>
      </c>
    </row>
    <row r="500" spans="1:20" x14ac:dyDescent="0.3">
      <c r="B500" s="32" t="s">
        <v>2640</v>
      </c>
      <c r="C500" s="32" t="s">
        <v>2639</v>
      </c>
      <c r="D500" s="32" t="s">
        <v>2638</v>
      </c>
      <c r="E500" s="32" t="s">
        <v>49</v>
      </c>
      <c r="F500" s="31">
        <v>35</v>
      </c>
      <c r="G500" s="31">
        <v>0</v>
      </c>
      <c r="T500">
        <f t="shared" si="7"/>
        <v>1</v>
      </c>
    </row>
    <row r="501" spans="1:20" x14ac:dyDescent="0.3">
      <c r="B501" s="32" t="s">
        <v>2637</v>
      </c>
      <c r="C501" s="32" t="s">
        <v>2636</v>
      </c>
      <c r="D501" s="32" t="s">
        <v>2635</v>
      </c>
      <c r="F501" s="31">
        <v>35</v>
      </c>
      <c r="G501" s="31">
        <v>0</v>
      </c>
      <c r="T501">
        <f t="shared" si="7"/>
        <v>1</v>
      </c>
    </row>
    <row r="502" spans="1:20" x14ac:dyDescent="0.3">
      <c r="A502" s="31">
        <v>435</v>
      </c>
      <c r="B502" s="32" t="s">
        <v>2176</v>
      </c>
      <c r="C502" s="32" t="s">
        <v>2177</v>
      </c>
      <c r="D502" s="32" t="s">
        <v>2178</v>
      </c>
      <c r="E502" s="32" t="s">
        <v>441</v>
      </c>
      <c r="F502" s="31">
        <v>35</v>
      </c>
      <c r="G502" s="31">
        <v>200</v>
      </c>
      <c r="T502">
        <f t="shared" si="7"/>
        <v>0</v>
      </c>
    </row>
    <row r="503" spans="1:20" x14ac:dyDescent="0.3">
      <c r="B503" s="32" t="s">
        <v>2634</v>
      </c>
      <c r="C503" s="32" t="s">
        <v>2633</v>
      </c>
      <c r="D503" s="32" t="s">
        <v>2632</v>
      </c>
      <c r="E503" s="32" t="s">
        <v>49</v>
      </c>
      <c r="F503" s="31">
        <v>34.632918229734003</v>
      </c>
      <c r="G503" s="31">
        <v>0</v>
      </c>
      <c r="T503">
        <f t="shared" si="7"/>
        <v>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workbookViewId="0">
      <selection activeCell="E18" sqref="E18"/>
    </sheetView>
  </sheetViews>
  <sheetFormatPr baseColWidth="10" defaultColWidth="9.109375" defaultRowHeight="14.4" x14ac:dyDescent="0.3"/>
  <cols>
    <col min="1" max="1" width="12.6640625" style="47" customWidth="1"/>
    <col min="2" max="2" width="14" style="47" customWidth="1"/>
    <col min="3" max="3" width="11.88671875" style="47" customWidth="1"/>
    <col min="4" max="6" width="9.109375" style="47"/>
    <col min="7" max="7" width="15.44140625" style="47" customWidth="1"/>
    <col min="8" max="8" width="20.6640625" style="47" customWidth="1"/>
    <col min="9" max="16384" width="9.109375" style="47"/>
  </cols>
  <sheetData>
    <row r="1" spans="1:20" ht="15.6" x14ac:dyDescent="0.3">
      <c r="A1" s="61" t="s">
        <v>3337</v>
      </c>
    </row>
    <row r="2" spans="1:20" ht="15.6" x14ac:dyDescent="0.3">
      <c r="A2" s="62" t="s">
        <v>3345</v>
      </c>
    </row>
    <row r="4" spans="1:20" x14ac:dyDescent="0.3">
      <c r="B4" s="59" t="str">
        <f>"(1)"</f>
        <v>(1)</v>
      </c>
      <c r="C4" s="59" t="str">
        <f>"(2)"</f>
        <v>(2)</v>
      </c>
      <c r="D4" s="59" t="str">
        <f>"(3)"</f>
        <v>(3)</v>
      </c>
      <c r="E4" s="59" t="str">
        <f>"(4)"</f>
        <v>(4)</v>
      </c>
      <c r="F4" s="59" t="str">
        <f>"(5)"</f>
        <v>(5)</v>
      </c>
      <c r="G4" s="59" t="str">
        <f>"(6)"</f>
        <v>(6)</v>
      </c>
      <c r="H4" s="59" t="str">
        <f>"(7)"</f>
        <v>(7)</v>
      </c>
      <c r="I4" s="59"/>
      <c r="J4" s="59"/>
      <c r="K4" s="59"/>
      <c r="L4" s="59"/>
      <c r="M4" s="59"/>
      <c r="N4" s="59"/>
      <c r="O4" s="59"/>
      <c r="P4" s="59"/>
      <c r="Q4" s="59"/>
      <c r="R4" s="59"/>
      <c r="S4" s="59"/>
      <c r="T4" s="59"/>
    </row>
    <row r="5" spans="1:20" ht="60" customHeight="1" x14ac:dyDescent="0.3">
      <c r="A5" s="58" t="s">
        <v>3336</v>
      </c>
      <c r="B5" s="58" t="s">
        <v>3315</v>
      </c>
      <c r="C5" s="58" t="s">
        <v>3335</v>
      </c>
      <c r="D5" s="58" t="s">
        <v>3334</v>
      </c>
      <c r="E5" s="58" t="s">
        <v>3333</v>
      </c>
      <c r="F5" s="57" t="s">
        <v>3332</v>
      </c>
      <c r="G5" s="57" t="s">
        <v>3331</v>
      </c>
      <c r="H5" s="57" t="s">
        <v>3330</v>
      </c>
      <c r="I5" s="57" t="s">
        <v>3329</v>
      </c>
      <c r="J5" s="57" t="s">
        <v>3328</v>
      </c>
      <c r="K5" s="57" t="s">
        <v>3327</v>
      </c>
      <c r="L5" s="57" t="s">
        <v>3326</v>
      </c>
      <c r="M5" s="57" t="s">
        <v>3325</v>
      </c>
      <c r="N5" s="57" t="s">
        <v>3324</v>
      </c>
      <c r="O5" s="57" t="s">
        <v>3323</v>
      </c>
      <c r="P5" s="57" t="s">
        <v>3322</v>
      </c>
      <c r="Q5" s="57" t="s">
        <v>3321</v>
      </c>
    </row>
    <row r="6" spans="1:20" x14ac:dyDescent="0.3">
      <c r="A6" s="47">
        <v>1998</v>
      </c>
      <c r="B6" s="56">
        <v>104.63338470458984</v>
      </c>
      <c r="C6" s="56">
        <v>115.59828186035156</v>
      </c>
      <c r="D6" s="56">
        <v>123.35472869873047</v>
      </c>
      <c r="E6" s="56"/>
      <c r="F6" s="53">
        <f>CN!B6</f>
        <v>1351.8958</v>
      </c>
      <c r="G6" s="54">
        <f>CN!C6</f>
        <v>1165.62583</v>
      </c>
      <c r="H6" s="53">
        <f>CN!D6</f>
        <v>3880.6</v>
      </c>
      <c r="I6" s="52"/>
      <c r="J6" s="52"/>
      <c r="K6" s="52"/>
      <c r="L6" s="55">
        <f>$D6/F6</f>
        <v>9.1245737059565138E-2</v>
      </c>
      <c r="M6" s="55">
        <f>$D6/G6</f>
        <v>0.10582703773708453</v>
      </c>
      <c r="N6" s="55">
        <f>$D6/H6</f>
        <v>3.178754025118035E-2</v>
      </c>
      <c r="O6" s="55">
        <f t="shared" ref="O6:O21" si="0">$B6/F6</f>
        <v>7.7397521839027719E-2</v>
      </c>
      <c r="P6" s="55">
        <f t="shared" ref="P6:P21" si="1">$B6/G6</f>
        <v>8.9765842529922188E-2</v>
      </c>
      <c r="Q6" s="55">
        <f t="shared" ref="Q6:Q21" si="2">$B6/H6</f>
        <v>2.6963197625261517E-2</v>
      </c>
    </row>
    <row r="7" spans="1:20" x14ac:dyDescent="0.3">
      <c r="A7" s="47">
        <v>1999</v>
      </c>
      <c r="B7" s="56">
        <v>107.04586029052734</v>
      </c>
      <c r="C7" s="56">
        <v>114.10293579101562</v>
      </c>
      <c r="D7" s="56"/>
      <c r="E7" s="56"/>
      <c r="F7" s="53">
        <f>CN!B7</f>
        <v>1400.9992999999999</v>
      </c>
      <c r="G7" s="54">
        <f>CN!C7</f>
        <v>1216.6931510000002</v>
      </c>
      <c r="H7" s="53">
        <f>CN!D7</f>
        <v>4122.8</v>
      </c>
      <c r="I7" s="52"/>
      <c r="J7" s="52"/>
      <c r="K7" s="52"/>
      <c r="L7" s="55"/>
      <c r="M7" s="55"/>
      <c r="N7" s="55"/>
      <c r="O7" s="55">
        <f t="shared" si="0"/>
        <v>7.6406790703269695E-2</v>
      </c>
      <c r="P7" s="55">
        <f t="shared" si="1"/>
        <v>8.7980983703694185E-2</v>
      </c>
      <c r="Q7" s="55">
        <f t="shared" si="2"/>
        <v>2.5964359243845769E-2</v>
      </c>
    </row>
    <row r="8" spans="1:20" x14ac:dyDescent="0.3">
      <c r="A8" s="47">
        <v>2000</v>
      </c>
      <c r="B8" s="56">
        <v>161.3026123046875</v>
      </c>
      <c r="C8" s="56">
        <v>177.57719421386719</v>
      </c>
      <c r="D8" s="56">
        <v>189.12492370605469</v>
      </c>
      <c r="E8" s="56">
        <v>191.40071105957031</v>
      </c>
      <c r="F8" s="53">
        <f>CN!B8</f>
        <v>1478.5851</v>
      </c>
      <c r="G8" s="54">
        <f>CN!C8</f>
        <v>1275.833302</v>
      </c>
      <c r="H8" s="53">
        <f>CN!D8</f>
        <v>4628.7</v>
      </c>
      <c r="I8" s="55">
        <f t="shared" ref="I8:I21" si="3">$E8/F8</f>
        <v>0.12944855934201577</v>
      </c>
      <c r="J8" s="55">
        <f t="shared" ref="J8:J21" si="4">$E8/G8</f>
        <v>0.15002015604979899</v>
      </c>
      <c r="K8" s="55">
        <f t="shared" ref="K8:K21" si="5">$E8/H8</f>
        <v>4.1350856840920845E-2</v>
      </c>
      <c r="L8" s="55">
        <f t="shared" ref="L8:L21" si="6">$D8/F8</f>
        <v>0.1279093937211018</v>
      </c>
      <c r="M8" s="55">
        <f t="shared" ref="M8:M21" si="7">$D8/G8</f>
        <v>0.14823639060806917</v>
      </c>
      <c r="N8" s="55">
        <f t="shared" ref="N8:N21" si="8">$D8/H8</f>
        <v>4.0859188045467343E-2</v>
      </c>
      <c r="O8" s="55">
        <f t="shared" si="0"/>
        <v>0.1090925455049476</v>
      </c>
      <c r="P8" s="55">
        <f t="shared" si="1"/>
        <v>0.12642922241630553</v>
      </c>
      <c r="Q8" s="55">
        <f t="shared" si="2"/>
        <v>3.484836180886372E-2</v>
      </c>
    </row>
    <row r="9" spans="1:20" x14ac:dyDescent="0.3">
      <c r="A9" s="47">
        <v>2001</v>
      </c>
      <c r="B9" s="56">
        <v>154.51106262207031</v>
      </c>
      <c r="C9" s="56">
        <v>169.74407958984375</v>
      </c>
      <c r="D9" s="56">
        <v>180.9439697265625</v>
      </c>
      <c r="E9" s="56">
        <v>183.22244262695312</v>
      </c>
      <c r="F9" s="53">
        <f>CN!B9</f>
        <v>1538.1998999999998</v>
      </c>
      <c r="G9" s="54">
        <f>CN!C9</f>
        <v>1327.4426490000001</v>
      </c>
      <c r="H9" s="53">
        <f>CN!D9</f>
        <v>4962</v>
      </c>
      <c r="I9" s="55">
        <f t="shared" si="3"/>
        <v>0.11911484497362998</v>
      </c>
      <c r="J9" s="55">
        <f t="shared" si="4"/>
        <v>0.13802663547459451</v>
      </c>
      <c r="K9" s="55">
        <f t="shared" si="5"/>
        <v>3.6925119433082049E-2</v>
      </c>
      <c r="L9" s="55">
        <f t="shared" si="6"/>
        <v>0.11763358567801396</v>
      </c>
      <c r="M9" s="55">
        <f t="shared" si="7"/>
        <v>0.13631019755382479</v>
      </c>
      <c r="N9" s="55">
        <f t="shared" si="8"/>
        <v>3.6465935051705464E-2</v>
      </c>
      <c r="O9" s="55">
        <f t="shared" si="0"/>
        <v>0.10044927361006221</v>
      </c>
      <c r="P9" s="55">
        <f t="shared" si="1"/>
        <v>0.11639754285314537</v>
      </c>
      <c r="Q9" s="55">
        <f t="shared" si="2"/>
        <v>3.1138867920610703E-2</v>
      </c>
    </row>
    <row r="10" spans="1:20" x14ac:dyDescent="0.3">
      <c r="A10" s="47">
        <v>2002</v>
      </c>
      <c r="B10" s="56">
        <v>143.08775329589844</v>
      </c>
      <c r="C10" s="56">
        <v>157.588134765625</v>
      </c>
      <c r="D10" s="56">
        <v>168.69088745117187</v>
      </c>
      <c r="E10" s="56">
        <v>171.08509826660156</v>
      </c>
      <c r="F10" s="53">
        <f>CN!B10</f>
        <v>1587.8291999999999</v>
      </c>
      <c r="G10" s="54">
        <f>CN!C10</f>
        <v>1355.1722420000001</v>
      </c>
      <c r="H10" s="53">
        <f>CN!D10</f>
        <v>5132.8999999999996</v>
      </c>
      <c r="I10" s="55">
        <f t="shared" si="3"/>
        <v>0.10774779697123694</v>
      </c>
      <c r="J10" s="55">
        <f t="shared" si="4"/>
        <v>0.12624601726944282</v>
      </c>
      <c r="K10" s="55">
        <f t="shared" si="5"/>
        <v>3.3331079558651361E-2</v>
      </c>
      <c r="L10" s="55">
        <f t="shared" si="6"/>
        <v>0.10623994536135996</v>
      </c>
      <c r="M10" s="55">
        <f t="shared" si="7"/>
        <v>0.12447929659643359</v>
      </c>
      <c r="N10" s="55">
        <f t="shared" si="8"/>
        <v>3.286463547919731E-2</v>
      </c>
      <c r="O10" s="55">
        <f t="shared" si="0"/>
        <v>9.0115330600985574E-2</v>
      </c>
      <c r="P10" s="55">
        <f t="shared" si="1"/>
        <v>0.10558639622423614</v>
      </c>
      <c r="Q10" s="55">
        <f t="shared" si="2"/>
        <v>2.7876590873755273E-2</v>
      </c>
    </row>
    <row r="11" spans="1:20" x14ac:dyDescent="0.3">
      <c r="A11" s="47">
        <v>2003</v>
      </c>
      <c r="B11" s="56">
        <v>112.964111328125</v>
      </c>
      <c r="C11" s="56">
        <v>125.16375732421875</v>
      </c>
      <c r="D11" s="56">
        <v>135.57260131835937</v>
      </c>
      <c r="E11" s="56">
        <v>137.82443237304687</v>
      </c>
      <c r="F11" s="53">
        <f>CN!B11</f>
        <v>1630.6658</v>
      </c>
      <c r="G11" s="54">
        <f>CN!C11</f>
        <v>1393.740358</v>
      </c>
      <c r="H11" s="53">
        <f>CN!D11</f>
        <v>5495.9</v>
      </c>
      <c r="I11" s="55">
        <f t="shared" si="3"/>
        <v>8.4520342778420243E-2</v>
      </c>
      <c r="J11" s="55">
        <f t="shared" si="4"/>
        <v>9.8888169221721625E-2</v>
      </c>
      <c r="K11" s="55">
        <f t="shared" si="5"/>
        <v>2.5077681976208972E-2</v>
      </c>
      <c r="L11" s="55">
        <f t="shared" si="6"/>
        <v>8.3139415396066674E-2</v>
      </c>
      <c r="M11" s="55">
        <f t="shared" si="7"/>
        <v>9.7272494507444962E-2</v>
      </c>
      <c r="N11" s="55">
        <f t="shared" si="8"/>
        <v>2.4667952713542711E-2</v>
      </c>
      <c r="O11" s="55">
        <f t="shared" si="0"/>
        <v>6.9274839349745973E-2</v>
      </c>
      <c r="P11" s="55">
        <f t="shared" si="1"/>
        <v>8.1051044177429921E-2</v>
      </c>
      <c r="Q11" s="55">
        <f t="shared" si="2"/>
        <v>2.0554251592664535E-2</v>
      </c>
    </row>
    <row r="12" spans="1:20" x14ac:dyDescent="0.3">
      <c r="A12" s="47">
        <v>2004</v>
      </c>
      <c r="B12" s="56">
        <v>136.26457214355469</v>
      </c>
      <c r="C12" s="56">
        <v>152.00621032714844</v>
      </c>
      <c r="D12" s="56">
        <v>165.06800842285156</v>
      </c>
      <c r="E12" s="56">
        <v>168.23489379882812</v>
      </c>
      <c r="F12" s="53">
        <f>CN!B12</f>
        <v>1704.0184999999999</v>
      </c>
      <c r="G12" s="54">
        <f>CN!C12</f>
        <v>1456.2080410000001</v>
      </c>
      <c r="H12" s="53">
        <f>CN!D12</f>
        <v>6158</v>
      </c>
      <c r="I12" s="55">
        <f t="shared" si="3"/>
        <v>9.8728325894835142E-2</v>
      </c>
      <c r="J12" s="55">
        <f t="shared" si="4"/>
        <v>0.11552943608476346</v>
      </c>
      <c r="K12" s="55">
        <f t="shared" si="5"/>
        <v>2.7319729424947731E-2</v>
      </c>
      <c r="L12" s="55">
        <f t="shared" si="6"/>
        <v>9.6869845264503623E-2</v>
      </c>
      <c r="M12" s="55">
        <f t="shared" si="7"/>
        <v>0.11335468818692751</v>
      </c>
      <c r="N12" s="55">
        <f t="shared" si="8"/>
        <v>2.6805457684776154E-2</v>
      </c>
      <c r="O12" s="55">
        <f t="shared" si="0"/>
        <v>7.9966603733207534E-2</v>
      </c>
      <c r="P12" s="55">
        <f t="shared" si="1"/>
        <v>9.3574934560847325E-2</v>
      </c>
      <c r="Q12" s="55">
        <f t="shared" si="2"/>
        <v>2.2128056535166401E-2</v>
      </c>
    </row>
    <row r="13" spans="1:20" x14ac:dyDescent="0.3">
      <c r="A13" s="47">
        <v>2005</v>
      </c>
      <c r="B13" s="56">
        <v>136.66706848144531</v>
      </c>
      <c r="C13" s="56">
        <v>154.93588256835937</v>
      </c>
      <c r="D13" s="56">
        <v>170.62762451171875</v>
      </c>
      <c r="E13" s="56">
        <v>175.11390686035156</v>
      </c>
      <c r="F13" s="53">
        <f>CN!B13</f>
        <v>1765.9049</v>
      </c>
      <c r="G13" s="54">
        <f>CN!C13</f>
        <v>1510.317761</v>
      </c>
      <c r="H13" s="53">
        <f>CN!D13</f>
        <v>6993.8</v>
      </c>
      <c r="I13" s="55">
        <f t="shared" si="3"/>
        <v>9.9163837679113728E-2</v>
      </c>
      <c r="J13" s="55">
        <f t="shared" si="4"/>
        <v>0.11594507552133035</v>
      </c>
      <c r="K13" s="55">
        <f t="shared" si="5"/>
        <v>2.5038449320877284E-2</v>
      </c>
      <c r="L13" s="55">
        <f t="shared" si="6"/>
        <v>9.662333714104239E-2</v>
      </c>
      <c r="M13" s="55">
        <f t="shared" si="7"/>
        <v>0.11297465269741919</v>
      </c>
      <c r="N13" s="55">
        <f t="shared" si="8"/>
        <v>2.4396983687225648E-2</v>
      </c>
      <c r="O13" s="55">
        <f t="shared" si="0"/>
        <v>7.7392088600833103E-2</v>
      </c>
      <c r="P13" s="55">
        <f t="shared" si="1"/>
        <v>9.0488950080913011E-2</v>
      </c>
      <c r="Q13" s="55">
        <f t="shared" si="2"/>
        <v>1.9541174823621679E-2</v>
      </c>
    </row>
    <row r="14" spans="1:20" x14ac:dyDescent="0.3">
      <c r="A14" s="47">
        <v>2006</v>
      </c>
      <c r="B14" s="56">
        <v>161.44607543945313</v>
      </c>
      <c r="C14" s="56">
        <v>182.50711059570312</v>
      </c>
      <c r="D14" s="56">
        <v>201.40116882324219</v>
      </c>
      <c r="E14" s="56">
        <v>206.72674560546875</v>
      </c>
      <c r="F14" s="53">
        <f>CN!B14</f>
        <v>1848.1506999999999</v>
      </c>
      <c r="G14" s="54">
        <f>CN!C14</f>
        <v>1580.7437069999999</v>
      </c>
      <c r="H14" s="53">
        <f>CN!D14</f>
        <v>7939.4</v>
      </c>
      <c r="I14" s="55">
        <f t="shared" si="3"/>
        <v>0.11185600049036519</v>
      </c>
      <c r="J14" s="55">
        <f t="shared" si="4"/>
        <v>0.13077815504817239</v>
      </c>
      <c r="K14" s="55">
        <f t="shared" si="5"/>
        <v>2.603808166932876E-2</v>
      </c>
      <c r="L14" s="55">
        <f t="shared" si="6"/>
        <v>0.10897442985750144</v>
      </c>
      <c r="M14" s="55">
        <f t="shared" si="7"/>
        <v>0.1274091226372614</v>
      </c>
      <c r="N14" s="55">
        <f t="shared" si="8"/>
        <v>2.5367303426359952E-2</v>
      </c>
      <c r="O14" s="55">
        <f t="shared" si="0"/>
        <v>8.7355471304073382E-2</v>
      </c>
      <c r="P14" s="55">
        <f t="shared" si="1"/>
        <v>0.1021329863434042</v>
      </c>
      <c r="Q14" s="55">
        <f t="shared" si="2"/>
        <v>2.033479550588875E-2</v>
      </c>
    </row>
    <row r="15" spans="1:20" x14ac:dyDescent="0.3">
      <c r="A15" s="47">
        <v>2007</v>
      </c>
      <c r="B15" s="56">
        <v>225.02964782714844</v>
      </c>
      <c r="C15" s="56">
        <v>252.69050598144531</v>
      </c>
      <c r="D15" s="56">
        <v>275.182373046875</v>
      </c>
      <c r="E15" s="56">
        <v>281.46905517578125</v>
      </c>
      <c r="F15" s="53">
        <f>CN!B15</f>
        <v>1941.3601999999998</v>
      </c>
      <c r="G15" s="54">
        <f>CN!C15</f>
        <v>1658.0560809999997</v>
      </c>
      <c r="H15" s="53">
        <f>CN!D15</f>
        <v>8814.4</v>
      </c>
      <c r="I15" s="55">
        <f t="shared" si="3"/>
        <v>0.14498548758534416</v>
      </c>
      <c r="J15" s="55">
        <f t="shared" si="4"/>
        <v>0.16975846498872513</v>
      </c>
      <c r="K15" s="55">
        <f t="shared" si="5"/>
        <v>3.1932866125406294E-2</v>
      </c>
      <c r="L15" s="55">
        <f t="shared" si="6"/>
        <v>0.14174720026035098</v>
      </c>
      <c r="M15" s="55">
        <f t="shared" si="7"/>
        <v>0.16596686698371999</v>
      </c>
      <c r="N15" s="55">
        <f t="shared" si="8"/>
        <v>3.121963753027716E-2</v>
      </c>
      <c r="O15" s="55">
        <f t="shared" si="0"/>
        <v>0.1159133930051458</v>
      </c>
      <c r="P15" s="55">
        <f t="shared" si="1"/>
        <v>0.1357189605380715</v>
      </c>
      <c r="Q15" s="55">
        <f t="shared" si="2"/>
        <v>2.5529774894167322E-2</v>
      </c>
    </row>
    <row r="16" spans="1:20" x14ac:dyDescent="0.3">
      <c r="A16" s="47">
        <v>2008</v>
      </c>
      <c r="B16" s="56">
        <v>209.81733703613281</v>
      </c>
      <c r="C16" s="56">
        <v>236.34674072265625</v>
      </c>
      <c r="D16" s="56">
        <v>258.2528076171875</v>
      </c>
      <c r="E16" s="56">
        <v>264.50970458984375</v>
      </c>
      <c r="F16" s="53">
        <f>CN!B16</f>
        <v>1992.38</v>
      </c>
      <c r="G16" s="54">
        <f>CN!C16</f>
        <v>1693.7953769999999</v>
      </c>
      <c r="H16" s="53">
        <f>CN!D16</f>
        <v>9366.9</v>
      </c>
      <c r="I16" s="55">
        <f t="shared" si="3"/>
        <v>0.13276067044933382</v>
      </c>
      <c r="J16" s="55">
        <f t="shared" si="4"/>
        <v>0.15616390750713671</v>
      </c>
      <c r="K16" s="55">
        <f t="shared" si="5"/>
        <v>2.8238766784084785E-2</v>
      </c>
      <c r="L16" s="55">
        <f t="shared" si="6"/>
        <v>0.12962025698771695</v>
      </c>
      <c r="M16" s="55">
        <f t="shared" si="7"/>
        <v>0.15246989755905296</v>
      </c>
      <c r="N16" s="55">
        <f t="shared" si="8"/>
        <v>2.7570787306065776E-2</v>
      </c>
      <c r="O16" s="55">
        <f t="shared" si="0"/>
        <v>0.1053098992341485</v>
      </c>
      <c r="P16" s="55">
        <f t="shared" si="1"/>
        <v>0.12387407586845292</v>
      </c>
      <c r="Q16" s="55">
        <f t="shared" si="2"/>
        <v>2.239986943771502E-2</v>
      </c>
    </row>
    <row r="17" spans="1:28" x14ac:dyDescent="0.3">
      <c r="A17" s="47">
        <v>2009</v>
      </c>
      <c r="B17" s="56">
        <v>151.28912353515625</v>
      </c>
      <c r="C17" s="56">
        <v>171.5794677734375</v>
      </c>
      <c r="D17" s="56">
        <v>187.74830627441406</v>
      </c>
      <c r="E17" s="56">
        <v>192.21238708496094</v>
      </c>
      <c r="F17" s="53">
        <f>CN!B17</f>
        <v>1936.4223</v>
      </c>
      <c r="G17" s="54">
        <f>CN!C17</f>
        <v>1635.0878270000001</v>
      </c>
      <c r="H17" s="53">
        <f>CN!D17</f>
        <v>8762.7999999999993</v>
      </c>
      <c r="I17" s="55">
        <f t="shared" si="3"/>
        <v>9.926160584132962E-2</v>
      </c>
      <c r="J17" s="55">
        <f t="shared" si="4"/>
        <v>0.11755477834950631</v>
      </c>
      <c r="K17" s="55">
        <f t="shared" si="5"/>
        <v>2.1935042119523549E-2</v>
      </c>
      <c r="L17" s="55">
        <f t="shared" si="6"/>
        <v>9.695628183708381E-2</v>
      </c>
      <c r="M17" s="55">
        <f t="shared" si="7"/>
        <v>0.11482460035121651</v>
      </c>
      <c r="N17" s="55">
        <f t="shared" si="8"/>
        <v>2.1425606686722744E-2</v>
      </c>
      <c r="O17" s="55">
        <f t="shared" si="0"/>
        <v>7.8128166327745899E-2</v>
      </c>
      <c r="P17" s="55">
        <f t="shared" si="1"/>
        <v>9.2526603792736972E-2</v>
      </c>
      <c r="Q17" s="55">
        <f t="shared" si="2"/>
        <v>1.7264929421549762E-2</v>
      </c>
    </row>
    <row r="18" spans="1:28" x14ac:dyDescent="0.3">
      <c r="A18" s="47">
        <v>2010</v>
      </c>
      <c r="B18" s="56">
        <v>190.37191772460937</v>
      </c>
      <c r="C18" s="56">
        <v>215.250732421875</v>
      </c>
      <c r="D18" s="56">
        <v>236.25437927246094</v>
      </c>
      <c r="E18" s="56">
        <v>242.18853759765625</v>
      </c>
      <c r="F18" s="53">
        <f>CN!B18</f>
        <v>1995.289</v>
      </c>
      <c r="G18" s="54">
        <f>CN!C18</f>
        <v>1687.3823419999999</v>
      </c>
      <c r="H18" s="53">
        <f>CN!D18</f>
        <v>8938.4</v>
      </c>
      <c r="I18" s="55">
        <f t="shared" si="3"/>
        <v>0.12138017981237617</v>
      </c>
      <c r="J18" s="55">
        <f t="shared" si="4"/>
        <v>0.14352914071069275</v>
      </c>
      <c r="K18" s="55">
        <f t="shared" si="5"/>
        <v>2.7095289716018107E-2</v>
      </c>
      <c r="L18" s="55">
        <f t="shared" si="6"/>
        <v>0.11840609519345865</v>
      </c>
      <c r="M18" s="55">
        <f t="shared" si="7"/>
        <v>0.14001235724230482</v>
      </c>
      <c r="N18" s="55">
        <f t="shared" si="8"/>
        <v>2.6431394799120753E-2</v>
      </c>
      <c r="O18" s="55">
        <f t="shared" si="0"/>
        <v>9.54106987632415E-2</v>
      </c>
      <c r="P18" s="55">
        <f t="shared" si="1"/>
        <v>0.11282085451893949</v>
      </c>
      <c r="Q18" s="55">
        <f t="shared" si="2"/>
        <v>2.1298209715900986E-2</v>
      </c>
    </row>
    <row r="19" spans="1:28" x14ac:dyDescent="0.3">
      <c r="A19" s="47">
        <v>2011</v>
      </c>
      <c r="B19" s="56">
        <v>213.32191467285156</v>
      </c>
      <c r="C19" s="56">
        <v>245.94729614257812</v>
      </c>
      <c r="D19" s="56">
        <v>272.86175537109375</v>
      </c>
      <c r="E19" s="56">
        <v>279.97601318359375</v>
      </c>
      <c r="F19" s="53">
        <f>CN!B19</f>
        <v>2058.3688999999999</v>
      </c>
      <c r="G19" s="54">
        <f>CN!C19</f>
        <v>1745.9493889999997</v>
      </c>
      <c r="H19" s="53">
        <f>CN!D19</f>
        <v>9667.4</v>
      </c>
      <c r="I19" s="55">
        <f t="shared" si="3"/>
        <v>0.13601838484034312</v>
      </c>
      <c r="J19" s="55">
        <f t="shared" si="4"/>
        <v>0.16035746221942393</v>
      </c>
      <c r="K19" s="55">
        <f t="shared" si="5"/>
        <v>2.8960838817426997E-2</v>
      </c>
      <c r="L19" s="55">
        <f t="shared" si="6"/>
        <v>0.13256212497725445</v>
      </c>
      <c r="M19" s="55">
        <f t="shared" si="7"/>
        <v>0.15628274054803876</v>
      </c>
      <c r="N19" s="55">
        <f t="shared" si="8"/>
        <v>2.8224936939724617E-2</v>
      </c>
      <c r="O19" s="55">
        <f t="shared" si="0"/>
        <v>0.10363638639937262</v>
      </c>
      <c r="P19" s="55">
        <f t="shared" si="1"/>
        <v>0.12218104145334513</v>
      </c>
      <c r="Q19" s="55">
        <f t="shared" si="2"/>
        <v>2.2066110295720833E-2</v>
      </c>
    </row>
    <row r="20" spans="1:28" x14ac:dyDescent="0.3">
      <c r="A20" s="47">
        <v>2012</v>
      </c>
      <c r="B20" s="56">
        <v>208.47406005859375</v>
      </c>
      <c r="C20" s="56">
        <v>237.67611694335937</v>
      </c>
      <c r="D20" s="56">
        <v>261.40386962890625</v>
      </c>
      <c r="E20" s="56">
        <v>267.95309448242187</v>
      </c>
      <c r="F20" s="53">
        <f>CN!B20</f>
        <v>2088.8044</v>
      </c>
      <c r="G20" s="54">
        <f>CN!C20</f>
        <v>1757.9533839999999</v>
      </c>
      <c r="H20" s="53">
        <f>CN!D20</f>
        <v>9953.2999999999993</v>
      </c>
      <c r="I20" s="55">
        <f t="shared" si="3"/>
        <v>0.12828060611248324</v>
      </c>
      <c r="J20" s="55">
        <f t="shared" si="4"/>
        <v>0.15242332187030386</v>
      </c>
      <c r="K20" s="55">
        <f t="shared" si="5"/>
        <v>2.6921030661431072E-2</v>
      </c>
      <c r="L20" s="55">
        <f t="shared" si="6"/>
        <v>0.12514521207869261</v>
      </c>
      <c r="M20" s="55">
        <f t="shared" si="7"/>
        <v>0.14869783920783775</v>
      </c>
      <c r="N20" s="55">
        <f t="shared" si="8"/>
        <v>2.6263035337918707E-2</v>
      </c>
      <c r="O20" s="55">
        <f t="shared" si="0"/>
        <v>9.980544854204336E-2</v>
      </c>
      <c r="P20" s="55">
        <f t="shared" si="1"/>
        <v>0.11858907178996833</v>
      </c>
      <c r="Q20" s="55">
        <f t="shared" si="2"/>
        <v>2.0945220184119213E-2</v>
      </c>
    </row>
    <row r="21" spans="1:28" x14ac:dyDescent="0.3">
      <c r="A21" s="47">
        <v>2013</v>
      </c>
      <c r="B21" s="56">
        <v>253.66900634765625</v>
      </c>
      <c r="C21" s="56">
        <v>289.10284423828125</v>
      </c>
      <c r="D21" s="56">
        <v>321.19833374023437</v>
      </c>
      <c r="E21" s="56">
        <v>329.1729736328125</v>
      </c>
      <c r="F21" s="53">
        <f>CN!B21</f>
        <v>2117.189535</v>
      </c>
      <c r="G21" s="54">
        <f>CN!C21</f>
        <v>1783.0823660000003</v>
      </c>
      <c r="H21" s="53">
        <f>CN!D21</f>
        <v>10102.4</v>
      </c>
      <c r="I21" s="55">
        <f t="shared" si="3"/>
        <v>0.15547638423066951</v>
      </c>
      <c r="J21" s="55">
        <f t="shared" si="4"/>
        <v>0.1846089557664396</v>
      </c>
      <c r="K21" s="55">
        <f t="shared" si="5"/>
        <v>3.2583640880663262E-2</v>
      </c>
      <c r="L21" s="55">
        <f t="shared" si="6"/>
        <v>0.1517097682708102</v>
      </c>
      <c r="M21" s="55">
        <f t="shared" si="7"/>
        <v>0.18013656568248196</v>
      </c>
      <c r="N21" s="55">
        <f t="shared" si="8"/>
        <v>3.1794260150086552E-2</v>
      </c>
      <c r="O21" s="55">
        <f t="shared" si="0"/>
        <v>0.11981402805661244</v>
      </c>
      <c r="P21" s="55">
        <f t="shared" si="1"/>
        <v>0.14226432339001452</v>
      </c>
      <c r="Q21" s="55">
        <f t="shared" si="2"/>
        <v>2.510977652316838E-2</v>
      </c>
    </row>
    <row r="22" spans="1:28" x14ac:dyDescent="0.3">
      <c r="A22" s="47">
        <v>2014</v>
      </c>
      <c r="F22" s="53">
        <f>CN!B22</f>
        <v>2149.7650120000003</v>
      </c>
      <c r="G22" s="54">
        <f>CN!C22</f>
        <v>1808.8003530000001</v>
      </c>
      <c r="H22" s="53">
        <f>CN!D22</f>
        <v>10196.200000000001</v>
      </c>
      <c r="I22" s="52"/>
      <c r="J22" s="52"/>
      <c r="K22" s="52"/>
    </row>
    <row r="23" spans="1:28" x14ac:dyDescent="0.3">
      <c r="A23" s="47">
        <v>2015</v>
      </c>
      <c r="F23" s="53">
        <f>CN!B23</f>
        <v>2198.4319999999998</v>
      </c>
      <c r="G23" s="54">
        <f>CN!C23</f>
        <v>1853.9825609999998</v>
      </c>
      <c r="H23" s="53">
        <f>CN!D23</f>
        <v>10227.299999999999</v>
      </c>
      <c r="I23" s="52"/>
      <c r="J23" s="52"/>
      <c r="K23" s="52"/>
    </row>
    <row r="24" spans="1:28" x14ac:dyDescent="0.3">
      <c r="A24" s="47">
        <v>2016</v>
      </c>
      <c r="F24" s="53">
        <f>CN!B24</f>
        <v>2234.1290019999997</v>
      </c>
      <c r="G24" s="54">
        <f>CN!C24</f>
        <v>1881.0272499999999</v>
      </c>
      <c r="H24" s="53">
        <f>CN!D24</f>
        <v>10498.6</v>
      </c>
      <c r="I24" s="52"/>
      <c r="J24" s="52"/>
      <c r="K24" s="52"/>
    </row>
    <row r="25" spans="1:28" x14ac:dyDescent="0.3">
      <c r="A25" s="47">
        <v>2017</v>
      </c>
      <c r="F25" s="53">
        <f>CN!B25</f>
        <v>2295.063001</v>
      </c>
      <c r="G25" s="54">
        <f>CN!C25</f>
        <v>1936.4664750000004</v>
      </c>
      <c r="H25" s="53">
        <f>CN!D25</f>
        <v>10954.1</v>
      </c>
      <c r="I25" s="52"/>
      <c r="J25" s="52"/>
      <c r="K25" s="52"/>
    </row>
    <row r="26" spans="1:28" x14ac:dyDescent="0.3">
      <c r="A26" s="47">
        <v>2018</v>
      </c>
      <c r="F26" s="53">
        <f>CN!B26</f>
        <v>2353.09</v>
      </c>
      <c r="G26" s="54">
        <f>CN!C26</f>
        <v>1976.8616569999999</v>
      </c>
      <c r="H26" s="53">
        <f>CN!D26</f>
        <v>11370</v>
      </c>
      <c r="I26" s="52"/>
      <c r="J26" s="52"/>
      <c r="K26" s="52"/>
    </row>
    <row r="30" spans="1:28" x14ac:dyDescent="0.3">
      <c r="A30" s="51" t="s">
        <v>3320</v>
      </c>
    </row>
    <row r="31" spans="1:28" x14ac:dyDescent="0.3">
      <c r="A31" s="51" t="s">
        <v>3319</v>
      </c>
    </row>
    <row r="32" spans="1:28" x14ac:dyDescent="0.3">
      <c r="A32" s="51"/>
      <c r="H32" s="50"/>
      <c r="I32" s="50"/>
      <c r="J32" s="50"/>
      <c r="K32" s="50"/>
      <c r="L32" s="50"/>
      <c r="M32" s="50"/>
      <c r="N32" s="50"/>
      <c r="O32" s="50"/>
      <c r="P32" s="50"/>
      <c r="Q32" s="50"/>
      <c r="R32" s="50"/>
      <c r="S32" s="50"/>
      <c r="T32" s="50"/>
      <c r="U32" s="50"/>
      <c r="V32" s="50"/>
      <c r="W32" s="50"/>
      <c r="X32" s="50"/>
      <c r="Y32" s="50"/>
      <c r="Z32" s="50"/>
      <c r="AA32" s="50"/>
      <c r="AB32" s="50"/>
    </row>
    <row r="39" spans="7:27" x14ac:dyDescent="0.3">
      <c r="G39" s="49"/>
      <c r="H39" s="49"/>
      <c r="I39" s="49"/>
      <c r="J39" s="49"/>
      <c r="K39" s="49"/>
      <c r="L39" s="49"/>
      <c r="M39" s="49"/>
      <c r="N39" s="49"/>
      <c r="O39" s="49"/>
      <c r="P39" s="49"/>
      <c r="Q39" s="49"/>
      <c r="R39" s="49"/>
      <c r="S39" s="49"/>
      <c r="T39" s="49"/>
      <c r="U39" s="49"/>
      <c r="V39" s="49"/>
      <c r="W39" s="49"/>
      <c r="X39" s="49"/>
      <c r="Y39" s="49"/>
      <c r="Z39" s="49"/>
    </row>
    <row r="47" spans="7:27" x14ac:dyDescent="0.3">
      <c r="G47" s="48"/>
      <c r="H47" s="48"/>
      <c r="I47" s="48"/>
      <c r="J47" s="48"/>
      <c r="K47" s="48"/>
      <c r="L47" s="48"/>
      <c r="M47" s="48"/>
      <c r="N47" s="48"/>
      <c r="O47" s="48"/>
      <c r="P47" s="48"/>
      <c r="Q47" s="48"/>
      <c r="R47" s="48"/>
      <c r="S47" s="48"/>
      <c r="T47" s="48"/>
      <c r="U47" s="48"/>
      <c r="V47" s="48"/>
      <c r="W47" s="48"/>
      <c r="X47" s="48"/>
      <c r="Y47" s="48"/>
      <c r="Z47" s="48"/>
      <c r="AA47" s="4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workbookViewId="0">
      <selection activeCell="D21" sqref="D21"/>
    </sheetView>
  </sheetViews>
  <sheetFormatPr baseColWidth="10" defaultColWidth="9.109375" defaultRowHeight="14.4" x14ac:dyDescent="0.3"/>
  <cols>
    <col min="1" max="1" width="12.6640625" style="47" customWidth="1"/>
    <col min="2" max="2" width="9.109375" style="47"/>
    <col min="3" max="3" width="15.44140625" style="47" customWidth="1"/>
    <col min="4" max="4" width="20.6640625" style="47" customWidth="1"/>
    <col min="5" max="5" width="21.33203125" style="47" customWidth="1"/>
    <col min="6" max="6" width="14.6640625" style="47" customWidth="1"/>
    <col min="7" max="16384" width="9.109375" style="47"/>
  </cols>
  <sheetData>
    <row r="1" spans="1:8" x14ac:dyDescent="0.3">
      <c r="A1" s="51" t="s">
        <v>3344</v>
      </c>
    </row>
    <row r="4" spans="1:8" x14ac:dyDescent="0.3">
      <c r="B4" s="59" t="str">
        <f>"(1)"</f>
        <v>(1)</v>
      </c>
      <c r="C4" s="59" t="str">
        <f>"(2)"</f>
        <v>(2)</v>
      </c>
      <c r="D4" s="59" t="str">
        <f>"(3)"</f>
        <v>(3)</v>
      </c>
      <c r="E4" s="59" t="str">
        <f>"(4)"</f>
        <v>(4)</v>
      </c>
      <c r="F4" s="59" t="str">
        <f>"(5)"</f>
        <v>(5)</v>
      </c>
    </row>
    <row r="5" spans="1:8" ht="48.75" customHeight="1" x14ac:dyDescent="0.3">
      <c r="A5" s="58" t="s">
        <v>3336</v>
      </c>
      <c r="B5" s="57" t="s">
        <v>3332</v>
      </c>
      <c r="C5" s="57" t="s">
        <v>3331</v>
      </c>
      <c r="D5" s="57" t="s">
        <v>3343</v>
      </c>
      <c r="E5" s="57" t="s">
        <v>3342</v>
      </c>
      <c r="F5" s="57" t="s">
        <v>3341</v>
      </c>
      <c r="G5" s="57" t="s">
        <v>3340</v>
      </c>
      <c r="H5" s="57" t="s">
        <v>3339</v>
      </c>
    </row>
    <row r="6" spans="1:8" x14ac:dyDescent="0.3">
      <c r="A6" s="47">
        <v>1998</v>
      </c>
      <c r="B6" s="53">
        <v>1351.8958</v>
      </c>
      <c r="C6" s="54">
        <f t="shared" ref="C6:C26" si="0">E6-F6</f>
        <v>1165.62583</v>
      </c>
      <c r="D6" s="53">
        <v>3880.6</v>
      </c>
      <c r="E6" s="53">
        <v>1369.5139999999999</v>
      </c>
      <c r="F6" s="53">
        <v>203.88817</v>
      </c>
      <c r="G6" s="60">
        <f t="shared" ref="G6:G26" si="1">$D6/B6</f>
        <v>2.8704875035487203</v>
      </c>
      <c r="H6" s="60">
        <f t="shared" ref="H6:H26" si="2">$D6/C6</f>
        <v>3.3291987017823721</v>
      </c>
    </row>
    <row r="7" spans="1:8" x14ac:dyDescent="0.3">
      <c r="A7" s="47">
        <v>1999</v>
      </c>
      <c r="B7" s="53">
        <v>1400.9992999999999</v>
      </c>
      <c r="C7" s="54">
        <f t="shared" si="0"/>
        <v>1216.6931510000002</v>
      </c>
      <c r="D7" s="53">
        <v>4122.8</v>
      </c>
      <c r="E7" s="53">
        <v>1428.9406000000001</v>
      </c>
      <c r="F7" s="53">
        <v>212.24744899999999</v>
      </c>
      <c r="G7" s="60">
        <f t="shared" si="1"/>
        <v>2.9427566452031777</v>
      </c>
      <c r="H7" s="60">
        <f t="shared" si="2"/>
        <v>3.3885289784128978</v>
      </c>
    </row>
    <row r="8" spans="1:8" x14ac:dyDescent="0.3">
      <c r="A8" s="47">
        <v>2000</v>
      </c>
      <c r="B8" s="53">
        <v>1478.5851</v>
      </c>
      <c r="C8" s="54">
        <f t="shared" si="0"/>
        <v>1275.833302</v>
      </c>
      <c r="D8" s="53">
        <v>4628.7</v>
      </c>
      <c r="E8" s="53">
        <v>1501.9431999999999</v>
      </c>
      <c r="F8" s="53">
        <v>226.10989799999999</v>
      </c>
      <c r="G8" s="60">
        <f t="shared" si="1"/>
        <v>3.1304927934144606</v>
      </c>
      <c r="H8" s="60">
        <f t="shared" si="2"/>
        <v>3.6279818003998141</v>
      </c>
    </row>
    <row r="9" spans="1:8" x14ac:dyDescent="0.3">
      <c r="A9" s="47">
        <v>2001</v>
      </c>
      <c r="B9" s="53">
        <v>1538.1998999999998</v>
      </c>
      <c r="C9" s="54">
        <f t="shared" si="0"/>
        <v>1327.4426490000001</v>
      </c>
      <c r="D9" s="53">
        <v>4962</v>
      </c>
      <c r="E9" s="53">
        <v>1565.9329</v>
      </c>
      <c r="F9" s="53">
        <v>238.490251</v>
      </c>
      <c r="G9" s="60">
        <f t="shared" si="1"/>
        <v>3.22584860394283</v>
      </c>
      <c r="H9" s="60">
        <f t="shared" si="2"/>
        <v>3.7380145980227577</v>
      </c>
    </row>
    <row r="10" spans="1:8" x14ac:dyDescent="0.3">
      <c r="A10" s="47">
        <v>2002</v>
      </c>
      <c r="B10" s="53">
        <v>1587.8291999999999</v>
      </c>
      <c r="C10" s="54">
        <f t="shared" si="0"/>
        <v>1355.1722420000001</v>
      </c>
      <c r="D10" s="53">
        <v>5132.8999999999996</v>
      </c>
      <c r="E10" s="53">
        <v>1604.3671000000002</v>
      </c>
      <c r="F10" s="53">
        <v>249.19485800000001</v>
      </c>
      <c r="G10" s="60">
        <f t="shared" si="1"/>
        <v>3.2326524792465086</v>
      </c>
      <c r="H10" s="60">
        <f t="shared" si="2"/>
        <v>3.7876366124683356</v>
      </c>
    </row>
    <row r="11" spans="1:8" x14ac:dyDescent="0.3">
      <c r="A11" s="47">
        <v>2003</v>
      </c>
      <c r="B11" s="53">
        <v>1630.6658</v>
      </c>
      <c r="C11" s="54">
        <f t="shared" si="0"/>
        <v>1393.740358</v>
      </c>
      <c r="D11" s="53">
        <v>5495.9</v>
      </c>
      <c r="E11" s="53">
        <v>1652.3093999999999</v>
      </c>
      <c r="F11" s="53">
        <v>258.56904199999997</v>
      </c>
      <c r="G11" s="60">
        <f t="shared" si="1"/>
        <v>3.3703411207863683</v>
      </c>
      <c r="H11" s="60">
        <f t="shared" si="2"/>
        <v>3.9432739164463513</v>
      </c>
    </row>
    <row r="12" spans="1:8" x14ac:dyDescent="0.3">
      <c r="A12" s="47">
        <v>2004</v>
      </c>
      <c r="B12" s="53">
        <v>1704.0184999999999</v>
      </c>
      <c r="C12" s="54">
        <f t="shared" si="0"/>
        <v>1456.2080410000001</v>
      </c>
      <c r="D12" s="53">
        <v>6158</v>
      </c>
      <c r="E12" s="53">
        <v>1727.6095</v>
      </c>
      <c r="F12" s="53">
        <v>271.40145899999999</v>
      </c>
      <c r="G12" s="60">
        <f t="shared" si="1"/>
        <v>3.6138105308128994</v>
      </c>
      <c r="H12" s="60">
        <f t="shared" si="2"/>
        <v>4.2287913722624468</v>
      </c>
    </row>
    <row r="13" spans="1:8" x14ac:dyDescent="0.3">
      <c r="A13" s="47">
        <v>2005</v>
      </c>
      <c r="B13" s="53">
        <v>1765.9049</v>
      </c>
      <c r="C13" s="54">
        <f t="shared" si="0"/>
        <v>1510.317761</v>
      </c>
      <c r="D13" s="53">
        <v>6993.8</v>
      </c>
      <c r="E13" s="53">
        <v>1796.1431</v>
      </c>
      <c r="F13" s="53">
        <v>285.82533899999999</v>
      </c>
      <c r="G13" s="60">
        <f t="shared" si="1"/>
        <v>3.9604624235427401</v>
      </c>
      <c r="H13" s="60">
        <f t="shared" si="2"/>
        <v>4.6306811590226671</v>
      </c>
    </row>
    <row r="14" spans="1:8" x14ac:dyDescent="0.3">
      <c r="A14" s="47">
        <v>2006</v>
      </c>
      <c r="B14" s="53">
        <v>1848.1506999999999</v>
      </c>
      <c r="C14" s="54">
        <f t="shared" si="0"/>
        <v>1580.7437069999999</v>
      </c>
      <c r="D14" s="53">
        <v>7939.4</v>
      </c>
      <c r="E14" s="53">
        <v>1885.1281999999999</v>
      </c>
      <c r="F14" s="53">
        <v>304.38449300000002</v>
      </c>
      <c r="G14" s="60">
        <f t="shared" si="1"/>
        <v>4.2958618039102543</v>
      </c>
      <c r="H14" s="60">
        <f t="shared" si="2"/>
        <v>5.0225725807681485</v>
      </c>
    </row>
    <row r="15" spans="1:8" x14ac:dyDescent="0.3">
      <c r="A15" s="47">
        <v>2007</v>
      </c>
      <c r="B15" s="53">
        <v>1941.3601999999998</v>
      </c>
      <c r="C15" s="54">
        <f t="shared" si="0"/>
        <v>1658.0560809999997</v>
      </c>
      <c r="D15" s="53">
        <v>8814.4</v>
      </c>
      <c r="E15" s="53">
        <v>1979.9228999999998</v>
      </c>
      <c r="F15" s="53">
        <v>321.86681900000002</v>
      </c>
      <c r="G15" s="60">
        <f t="shared" si="1"/>
        <v>4.5403217805742591</v>
      </c>
      <c r="H15" s="60">
        <f t="shared" si="2"/>
        <v>5.3161048658160563</v>
      </c>
    </row>
    <row r="16" spans="1:8" x14ac:dyDescent="0.3">
      <c r="A16" s="47">
        <v>2008</v>
      </c>
      <c r="B16" s="53">
        <v>1992.38</v>
      </c>
      <c r="C16" s="54">
        <f t="shared" si="0"/>
        <v>1693.7953769999999</v>
      </c>
      <c r="D16" s="53">
        <v>9366.9</v>
      </c>
      <c r="E16" s="53">
        <v>2035.7809999999999</v>
      </c>
      <c r="F16" s="53">
        <v>341.98562300000003</v>
      </c>
      <c r="G16" s="60">
        <f t="shared" si="1"/>
        <v>4.7013621899436853</v>
      </c>
      <c r="H16" s="60">
        <f t="shared" si="2"/>
        <v>5.5301249059909319</v>
      </c>
    </row>
    <row r="17" spans="1:24" x14ac:dyDescent="0.3">
      <c r="A17" s="47">
        <v>2009</v>
      </c>
      <c r="B17" s="53">
        <v>1936.4223</v>
      </c>
      <c r="C17" s="54">
        <f t="shared" si="0"/>
        <v>1635.0878270000001</v>
      </c>
      <c r="D17" s="53">
        <v>8762.7999999999993</v>
      </c>
      <c r="E17" s="53">
        <v>1980.9574</v>
      </c>
      <c r="F17" s="53">
        <v>345.869573</v>
      </c>
      <c r="G17" s="60">
        <f t="shared" si="1"/>
        <v>4.5252525753292554</v>
      </c>
      <c r="H17" s="60">
        <f t="shared" si="2"/>
        <v>5.3592228229584871</v>
      </c>
    </row>
    <row r="18" spans="1:24" x14ac:dyDescent="0.3">
      <c r="A18" s="47">
        <v>2010</v>
      </c>
      <c r="B18" s="53">
        <v>1995.289</v>
      </c>
      <c r="C18" s="54">
        <f t="shared" si="0"/>
        <v>1687.3823419999999</v>
      </c>
      <c r="D18" s="53">
        <v>8938.4</v>
      </c>
      <c r="E18" s="53">
        <v>2041.4757</v>
      </c>
      <c r="F18" s="53">
        <v>354.09335800000002</v>
      </c>
      <c r="G18" s="60">
        <f t="shared" si="1"/>
        <v>4.4797520559678317</v>
      </c>
      <c r="H18" s="60">
        <f t="shared" si="2"/>
        <v>5.2971989676065965</v>
      </c>
    </row>
    <row r="19" spans="1:24" x14ac:dyDescent="0.3">
      <c r="A19" s="47">
        <v>2011</v>
      </c>
      <c r="B19" s="53">
        <v>2058.3688999999999</v>
      </c>
      <c r="C19" s="54">
        <f t="shared" si="0"/>
        <v>1745.9493889999997</v>
      </c>
      <c r="D19" s="53">
        <v>9667.4</v>
      </c>
      <c r="E19" s="53">
        <v>2113.0908999999997</v>
      </c>
      <c r="F19" s="53">
        <v>367.14151099999998</v>
      </c>
      <c r="G19" s="60">
        <f t="shared" si="1"/>
        <v>4.6966313958591197</v>
      </c>
      <c r="H19" s="60">
        <f t="shared" si="2"/>
        <v>5.5370448083475354</v>
      </c>
    </row>
    <row r="20" spans="1:24" x14ac:dyDescent="0.3">
      <c r="A20" s="47">
        <v>2012</v>
      </c>
      <c r="B20" s="53">
        <v>2088.8044</v>
      </c>
      <c r="C20" s="54">
        <f t="shared" si="0"/>
        <v>1757.9533839999999</v>
      </c>
      <c r="D20" s="53">
        <v>9953.2999999999993</v>
      </c>
      <c r="E20" s="53">
        <v>2134.4748</v>
      </c>
      <c r="F20" s="53">
        <v>376.52141600000004</v>
      </c>
      <c r="G20" s="60">
        <f t="shared" si="1"/>
        <v>4.765070391464131</v>
      </c>
      <c r="H20" s="60">
        <f t="shared" si="2"/>
        <v>5.6618679941060366</v>
      </c>
    </row>
    <row r="21" spans="1:24" x14ac:dyDescent="0.3">
      <c r="A21" s="47">
        <v>2013</v>
      </c>
      <c r="B21" s="53">
        <v>2117.189535</v>
      </c>
      <c r="C21" s="54">
        <f t="shared" si="0"/>
        <v>1783.0823660000003</v>
      </c>
      <c r="D21" s="53">
        <v>10102.4</v>
      </c>
      <c r="E21" s="53">
        <v>2164.6124950000003</v>
      </c>
      <c r="F21" s="53">
        <v>381.53012899999999</v>
      </c>
      <c r="G21" s="60">
        <f t="shared" si="1"/>
        <v>4.7716086977541199</v>
      </c>
      <c r="H21" s="60">
        <f t="shared" si="2"/>
        <v>5.66569452574576</v>
      </c>
    </row>
    <row r="22" spans="1:24" x14ac:dyDescent="0.3">
      <c r="A22" s="47">
        <v>2014</v>
      </c>
      <c r="B22" s="53">
        <v>2149.7650120000003</v>
      </c>
      <c r="C22" s="54">
        <f t="shared" si="0"/>
        <v>1808.8003530000001</v>
      </c>
      <c r="D22" s="53">
        <v>10196.200000000001</v>
      </c>
      <c r="E22" s="53">
        <v>2196.3593420000002</v>
      </c>
      <c r="F22" s="53">
        <v>387.558989</v>
      </c>
      <c r="G22" s="60">
        <f t="shared" si="1"/>
        <v>4.7429369922222921</v>
      </c>
      <c r="H22" s="60">
        <f t="shared" si="2"/>
        <v>5.6369958039255206</v>
      </c>
    </row>
    <row r="23" spans="1:24" x14ac:dyDescent="0.3">
      <c r="A23" s="47">
        <v>2015</v>
      </c>
      <c r="B23" s="53">
        <v>2198.4319999999998</v>
      </c>
      <c r="C23" s="54">
        <f t="shared" si="0"/>
        <v>1853.9825609999998</v>
      </c>
      <c r="D23" s="53">
        <v>10227.299999999999</v>
      </c>
      <c r="E23" s="53">
        <v>2245.9088299999999</v>
      </c>
      <c r="F23" s="53">
        <v>391.92626899999999</v>
      </c>
      <c r="G23" s="60">
        <f t="shared" si="1"/>
        <v>4.6520883975487983</v>
      </c>
      <c r="H23" s="60">
        <f t="shared" si="2"/>
        <v>5.5163949301031208</v>
      </c>
    </row>
    <row r="24" spans="1:24" x14ac:dyDescent="0.3">
      <c r="A24" s="47">
        <v>2016</v>
      </c>
      <c r="B24" s="53">
        <v>2234.1290019999997</v>
      </c>
      <c r="C24" s="54">
        <f t="shared" si="0"/>
        <v>1881.0272499999999</v>
      </c>
      <c r="D24" s="53">
        <v>10498.6</v>
      </c>
      <c r="E24" s="53">
        <v>2281.3890019999999</v>
      </c>
      <c r="F24" s="53">
        <v>400.36175199999997</v>
      </c>
      <c r="G24" s="60">
        <f t="shared" si="1"/>
        <v>4.69919149279277</v>
      </c>
      <c r="H24" s="60">
        <f t="shared" si="2"/>
        <v>5.5813120198019464</v>
      </c>
    </row>
    <row r="25" spans="1:24" x14ac:dyDescent="0.3">
      <c r="A25" s="47">
        <v>2017</v>
      </c>
      <c r="B25" s="53">
        <v>2295.063001</v>
      </c>
      <c r="C25" s="54">
        <f t="shared" si="0"/>
        <v>1936.4664750000004</v>
      </c>
      <c r="D25" s="53">
        <v>10954.1</v>
      </c>
      <c r="E25" s="53">
        <v>2349.7410010000003</v>
      </c>
      <c r="F25" s="53">
        <v>413.27452599999998</v>
      </c>
      <c r="G25" s="60">
        <f t="shared" si="1"/>
        <v>4.7728972996502073</v>
      </c>
      <c r="H25" s="60">
        <f t="shared" si="2"/>
        <v>5.6567465233293017</v>
      </c>
    </row>
    <row r="26" spans="1:24" x14ac:dyDescent="0.3">
      <c r="A26" s="47">
        <v>2018</v>
      </c>
      <c r="B26" s="53">
        <v>2353.09</v>
      </c>
      <c r="C26" s="54">
        <f t="shared" si="0"/>
        <v>1976.8616569999999</v>
      </c>
      <c r="D26" s="53">
        <v>11370</v>
      </c>
      <c r="E26" s="53">
        <v>2406.0696699999999</v>
      </c>
      <c r="F26" s="53">
        <v>429.20801299999999</v>
      </c>
      <c r="G26" s="60">
        <f t="shared" si="1"/>
        <v>4.8319443795179948</v>
      </c>
      <c r="H26" s="60">
        <f t="shared" si="2"/>
        <v>5.7515405591176378</v>
      </c>
    </row>
    <row r="29" spans="1:24" x14ac:dyDescent="0.3">
      <c r="A29" s="51" t="s">
        <v>3338</v>
      </c>
    </row>
    <row r="30" spans="1:24" x14ac:dyDescent="0.3">
      <c r="A30" s="51"/>
    </row>
    <row r="31" spans="1:24" x14ac:dyDescent="0.3">
      <c r="A31" s="51"/>
    </row>
    <row r="32" spans="1:24" x14ac:dyDescent="0.3">
      <c r="A32" s="51"/>
      <c r="D32" s="50"/>
      <c r="E32" s="50"/>
      <c r="F32" s="50"/>
      <c r="G32" s="50"/>
      <c r="H32" s="50"/>
      <c r="I32" s="50"/>
      <c r="J32" s="50"/>
      <c r="K32" s="50"/>
      <c r="L32" s="50"/>
      <c r="M32" s="50"/>
      <c r="N32" s="50"/>
      <c r="O32" s="50"/>
      <c r="P32" s="50"/>
      <c r="Q32" s="50"/>
      <c r="R32" s="50"/>
      <c r="S32" s="50"/>
      <c r="T32" s="50"/>
      <c r="U32" s="50"/>
      <c r="V32" s="50"/>
      <c r="W32" s="50"/>
      <c r="X32" s="50"/>
    </row>
    <row r="36" spans="3:24" x14ac:dyDescent="0.3">
      <c r="D36" s="48"/>
      <c r="E36" s="48"/>
      <c r="F36" s="48"/>
      <c r="G36" s="48"/>
      <c r="H36" s="48"/>
      <c r="I36" s="48"/>
      <c r="J36" s="48"/>
      <c r="K36" s="48"/>
      <c r="L36" s="48"/>
      <c r="M36" s="48"/>
      <c r="N36" s="48"/>
      <c r="O36" s="48"/>
      <c r="P36" s="48"/>
      <c r="Q36" s="48"/>
      <c r="R36" s="48"/>
      <c r="S36" s="48"/>
      <c r="T36" s="48"/>
      <c r="U36" s="48"/>
      <c r="V36" s="48"/>
      <c r="W36" s="48"/>
      <c r="X36" s="48"/>
    </row>
    <row r="39" spans="3:24" x14ac:dyDescent="0.3">
      <c r="C39" s="49"/>
      <c r="D39" s="49"/>
      <c r="E39" s="49"/>
      <c r="F39" s="49"/>
      <c r="G39" s="49"/>
      <c r="H39" s="49"/>
      <c r="I39" s="49"/>
      <c r="J39" s="49"/>
      <c r="K39" s="49"/>
      <c r="L39" s="49"/>
      <c r="M39" s="49"/>
      <c r="N39" s="49"/>
      <c r="O39" s="49"/>
      <c r="P39" s="49"/>
      <c r="Q39" s="49"/>
      <c r="R39" s="49"/>
      <c r="S39" s="49"/>
      <c r="T39" s="49"/>
      <c r="U39" s="49"/>
      <c r="V39" s="49"/>
    </row>
    <row r="46" spans="3:24" x14ac:dyDescent="0.3">
      <c r="D46" s="48"/>
      <c r="E46" s="48"/>
      <c r="F46" s="48"/>
      <c r="G46" s="48"/>
      <c r="H46" s="48"/>
      <c r="I46" s="48"/>
      <c r="J46" s="48"/>
      <c r="K46" s="48"/>
      <c r="L46" s="48"/>
      <c r="M46" s="48"/>
      <c r="N46" s="48"/>
      <c r="O46" s="48"/>
      <c r="P46" s="48"/>
      <c r="Q46" s="48"/>
      <c r="R46" s="48"/>
      <c r="S46" s="48"/>
      <c r="T46" s="48"/>
      <c r="U46" s="48"/>
      <c r="V46" s="48"/>
      <c r="W46" s="48"/>
      <c r="X46" s="48"/>
    </row>
    <row r="47" spans="3:24" x14ac:dyDescent="0.3">
      <c r="C47" s="48"/>
      <c r="D47" s="48"/>
      <c r="E47" s="48"/>
      <c r="F47" s="48"/>
      <c r="G47" s="48"/>
      <c r="H47" s="48"/>
      <c r="I47" s="48"/>
      <c r="J47" s="48"/>
      <c r="K47" s="48"/>
      <c r="L47" s="48"/>
      <c r="M47" s="48"/>
      <c r="N47" s="48"/>
      <c r="O47" s="48"/>
      <c r="P47" s="48"/>
      <c r="Q47" s="48"/>
      <c r="R47" s="48"/>
      <c r="S47" s="48"/>
      <c r="T47" s="48"/>
      <c r="U47" s="48"/>
      <c r="V47" s="48"/>
      <c r="W47" s="48"/>
    </row>
  </sheetData>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ReadMe</vt:lpstr>
      <vt:lpstr>Fortunes2020</vt:lpstr>
      <vt:lpstr>Fortunes2020vs2010</vt:lpstr>
      <vt:lpstr>Challenges19982013</vt:lpstr>
      <vt:lpstr>CN</vt:lpstr>
      <vt:lpstr>Fortunes2020!Zone_d_impression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Isabelle JOUANNY</dc:creator>
  <cp:lastModifiedBy>Thomas Piketty</cp:lastModifiedBy>
  <cp:lastPrinted>2020-06-18T08:14:48Z</cp:lastPrinted>
  <dcterms:created xsi:type="dcterms:W3CDTF">2020-06-16T15:03:03Z</dcterms:created>
  <dcterms:modified xsi:type="dcterms:W3CDTF">2020-09-30T06:53:28Z</dcterms:modified>
</cp:coreProperties>
</file>