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820" windowHeight="5250" tabRatio="821" firstSheet="2" activeTab="7"/>
  </bookViews>
  <sheets>
    <sheet name="C1-Nbre Stés XIX-C2-C3" sheetId="1" r:id="rId1"/>
    <sheet name="C4-INSEE 38-65-C5" sheetId="2" r:id="rId2"/>
    <sheet name="C6-stéaction" sheetId="3" r:id="rId3"/>
    <sheet name="C7-BMS-38-48" sheetId="4" r:id="rId4"/>
    <sheet name="C8-Année boursière 1964-1990" sheetId="5" r:id="rId5"/>
    <sheet name="C9-Nbre Stés 69-01" sheetId="6" r:id="rId6"/>
    <sheet name="C10-XIXpop" sheetId="7" r:id="rId7"/>
    <sheet name="C11-Nbre Stés XX" sheetId="8" r:id="rId8"/>
  </sheets>
  <definedNames/>
  <calcPr fullCalcOnLoad="1"/>
</workbook>
</file>

<file path=xl/sharedStrings.xml><?xml version="1.0" encoding="utf-8"?>
<sst xmlns="http://schemas.openxmlformats.org/spreadsheetml/2006/main" count="340" uniqueCount="161">
  <si>
    <t>TOTAL</t>
  </si>
  <si>
    <r>
      <t>Sources :</t>
    </r>
    <r>
      <rPr>
        <sz val="10"/>
        <rFont val="Arial"/>
        <family val="0"/>
      </rPr>
      <t xml:space="preserve"> Annuaire Statistique de la France, récapitulatif 1966, p 532-546</t>
    </r>
  </si>
  <si>
    <t>1945-1954</t>
  </si>
  <si>
    <t xml:space="preserve">INSEE </t>
  </si>
  <si>
    <t>1955-1959</t>
  </si>
  <si>
    <t xml:space="preserve">Chambre syndicale des agents de change et Chambre des courtiers en valeurs mobilières </t>
  </si>
  <si>
    <t xml:space="preserve">1961-1965 : Chambre syndicale des agents de change </t>
  </si>
  <si>
    <t xml:space="preserve">1960 : Chambre syndicale des agents de change et Chambre des courtiers en valeurs mobilières </t>
  </si>
  <si>
    <t>Coulisse</t>
  </si>
  <si>
    <t>Cote officielle et cote du Syndicat des valeurs en banque</t>
  </si>
  <si>
    <t>Coulisse ss dc</t>
  </si>
  <si>
    <t xml:space="preserve">Lille </t>
  </si>
  <si>
    <t>Lille ss dc</t>
  </si>
  <si>
    <t>Cote Officielle</t>
  </si>
  <si>
    <t>TOTAL ss dc</t>
  </si>
  <si>
    <t>Nbre Sté/pop</t>
  </si>
  <si>
    <t>POP</t>
  </si>
  <si>
    <t>Estimation reste</t>
  </si>
  <si>
    <r>
      <t xml:space="preserve">Source </t>
    </r>
    <r>
      <rPr>
        <sz val="10"/>
        <rFont val="Arial"/>
        <family val="0"/>
      </rPr>
      <t>: tableau 5, p 63, Rajan &amp; Zingales NBER 2001</t>
    </r>
  </si>
  <si>
    <r>
      <t>Sources</t>
    </r>
    <r>
      <rPr>
        <sz val="10"/>
        <rFont val="Arial"/>
        <family val="0"/>
      </rPr>
      <t xml:space="preserve"> :</t>
    </r>
  </si>
  <si>
    <r>
      <t xml:space="preserve">miques - Rapport sur les Comptes de la Nation 1997", </t>
    </r>
    <r>
      <rPr>
        <u val="single"/>
        <sz val="10"/>
        <rFont val="Arial"/>
        <family val="2"/>
      </rPr>
      <t>INSEE-Résultats</t>
    </r>
    <r>
      <rPr>
        <sz val="10"/>
        <rFont val="Arial"/>
        <family val="2"/>
      </rPr>
      <t xml:space="preserve"> n°607-608-609 (série Economie générale n°165-166-167), juin 1998, p.39, pour la </t>
    </r>
  </si>
  <si>
    <r>
      <t xml:space="preserve">Sources </t>
    </r>
    <r>
      <rPr>
        <sz val="10"/>
        <rFont val="Arial"/>
        <family val="0"/>
      </rPr>
      <t>:</t>
    </r>
  </si>
  <si>
    <t>(3): (1)/(2)</t>
  </si>
  <si>
    <t>pour toutes les références des données voir tableaux C-4 à C-6</t>
  </si>
  <si>
    <t xml:space="preserve">1900-1913: évaluation d'après la saisie de l'auteur; </t>
  </si>
  <si>
    <r>
      <t>Sources</t>
    </r>
    <r>
      <rPr>
        <sz val="10"/>
        <rFont val="Arial"/>
        <family val="0"/>
      </rPr>
      <t>:</t>
    </r>
  </si>
  <si>
    <t>pop</t>
  </si>
  <si>
    <t>pop urbaine</t>
  </si>
  <si>
    <t>Bordeaux</t>
  </si>
  <si>
    <t>Lille</t>
  </si>
  <si>
    <t>Lyon</t>
  </si>
  <si>
    <t>Marseille</t>
  </si>
  <si>
    <t>Nancy</t>
  </si>
  <si>
    <t>Nantes</t>
  </si>
  <si>
    <t>Toulouse</t>
  </si>
  <si>
    <t>Paris</t>
  </si>
  <si>
    <t>Valeurs zone franc</t>
  </si>
  <si>
    <t xml:space="preserve">(2): On a pris les chiffres du recensement officiel qui a lieu l'année suivant (ou précédant) les données récoltées par P. Arbulu (en 1801, 1806…) </t>
  </si>
  <si>
    <r>
      <t>de la population française</t>
    </r>
    <r>
      <rPr>
        <sz val="10"/>
        <rFont val="Arial"/>
        <family val="0"/>
      </rPr>
      <t xml:space="preserve"> tome 3  1789-1914 (PUF)</t>
    </r>
  </si>
  <si>
    <t>Tableau C-1: Nombre de sociétés cotées à la Cote Officielle de la bourse de Paris au XIXe siècle</t>
  </si>
  <si>
    <t>Province</t>
  </si>
  <si>
    <t>Total</t>
  </si>
  <si>
    <t>Pour les années 1810 et 1815 (il n'y a pas eu de recensement en 1811 et 1816) on a fait une estimation par interpolation linéaire.</t>
  </si>
  <si>
    <t>1998-2002: chiffres reproduits à partir de Lionel Doisneau "Bilan démographique 2001" INSEE Première, N° 285 - février 2002, population métropolitaine au 1er janvier</t>
  </si>
  <si>
    <t>Les données pour 2001 et 2002 sont provisoires</t>
  </si>
  <si>
    <t>(1): France</t>
  </si>
  <si>
    <t>(2): US</t>
  </si>
  <si>
    <t>(3): GB</t>
  </si>
  <si>
    <t>(4): All</t>
  </si>
  <si>
    <t>(1): Nombre de sociétés cotées à la Cote Officielle de la bourse de Paris d'après Pedro Arbulu (1998)</t>
  </si>
  <si>
    <r>
      <t>Les chiffres du rencensement ont été trouvé dans Maurice Garden "</t>
    </r>
    <r>
      <rPr>
        <i/>
        <sz val="10"/>
        <rFont val="Arial"/>
        <family val="2"/>
      </rPr>
      <t>La dynamique de la population française</t>
    </r>
    <r>
      <rPr>
        <sz val="10"/>
        <rFont val="Arial"/>
        <family val="0"/>
      </rPr>
      <t xml:space="preserve">" in </t>
    </r>
    <r>
      <rPr>
        <u val="single"/>
        <sz val="10"/>
        <rFont val="Arial"/>
        <family val="2"/>
      </rPr>
      <t>Histoire</t>
    </r>
    <r>
      <rPr>
        <sz val="10"/>
        <rFont val="Arial"/>
        <family val="0"/>
      </rPr>
      <t xml:space="preserve"> </t>
    </r>
  </si>
  <si>
    <t>Population</t>
  </si>
  <si>
    <t>Métropole</t>
  </si>
  <si>
    <t>(1)</t>
  </si>
  <si>
    <t>Outre-mer</t>
  </si>
  <si>
    <t>(4)</t>
  </si>
  <si>
    <t>(3)</t>
  </si>
  <si>
    <t>(2)</t>
  </si>
  <si>
    <t>(5)</t>
  </si>
  <si>
    <t>(6)</t>
  </si>
  <si>
    <t>(7)</t>
  </si>
  <si>
    <t>Etranger</t>
  </si>
  <si>
    <t>Métropole/h</t>
  </si>
  <si>
    <t>total/h</t>
  </si>
  <si>
    <t>(2) Hors métropole</t>
  </si>
  <si>
    <t>(1): Nombre de sociétés françaises ayant leur activité principale en métropole cotées à la bourse de Paris</t>
  </si>
  <si>
    <t>(2): Nombre de sociétés françaises ayant leur activité principale outre-mer cotées à la bourse de Paris</t>
  </si>
  <si>
    <t>(3): Nombre de sociétés françaises ayant leur activité principale à l'étranger cotées à la bourse de Paris</t>
  </si>
  <si>
    <t>(4): Nombre de sociétés françaises cotées à la bourse de Paris, soit (1)+(2)+(3)</t>
  </si>
  <si>
    <t>(5): Population métropolitaine au 1er janvier, série T. Piketty, voir référence tableau C-2</t>
  </si>
  <si>
    <t>(6): (4)/(5)</t>
  </si>
  <si>
    <t>(7): (1)/(5)</t>
  </si>
  <si>
    <t>Premier marché</t>
  </si>
  <si>
    <t>Second marché</t>
  </si>
  <si>
    <t>Nouveau marché</t>
  </si>
  <si>
    <t>Marché libre</t>
  </si>
  <si>
    <t>série 1994-1997</t>
  </si>
  <si>
    <r>
      <t xml:space="preserve">Sources </t>
    </r>
    <r>
      <rPr>
        <sz val="10"/>
        <rFont val="Arial"/>
        <family val="0"/>
      </rPr>
      <t>: Année boursière de chaque année</t>
    </r>
  </si>
  <si>
    <t xml:space="preserve">fr </t>
  </si>
  <si>
    <t>Marchés officiels/premiers marchés - Valeurs françaises</t>
  </si>
  <si>
    <t>La bourse de Toulouse disparaît en 1967 et les titres sont répartis entre Lyon et Bordeaux</t>
  </si>
  <si>
    <t>Marchés officiels/premiers marchés - Valeurs zone franc</t>
  </si>
  <si>
    <t>CO</t>
  </si>
  <si>
    <t>CV</t>
  </si>
  <si>
    <t>Nationalisé</t>
  </si>
  <si>
    <t>TOTAL (hors nationalisé)</t>
  </si>
  <si>
    <r>
      <t>Sources</t>
    </r>
    <r>
      <rPr>
        <sz val="10"/>
        <rFont val="Arial"/>
        <family val="2"/>
      </rPr>
      <t xml:space="preserve"> :</t>
    </r>
  </si>
  <si>
    <t>Territoire</t>
  </si>
  <si>
    <t>Marché</t>
  </si>
  <si>
    <t>Afrique du Nord</t>
  </si>
  <si>
    <t>Afrique tropicale</t>
  </si>
  <si>
    <t>Indochine</t>
  </si>
  <si>
    <t>Madagascar</t>
  </si>
  <si>
    <t>Divers</t>
  </si>
  <si>
    <t>1952-1953: Bulletin mensuel de statistique, nouvelle série, n°1, janvier 1954; p 47</t>
  </si>
  <si>
    <t>1954-1955: Bulletin mensuel de statistique, n°1, janvier 1956; pp 5-6+B23</t>
  </si>
  <si>
    <t>C</t>
  </si>
  <si>
    <t>D</t>
  </si>
  <si>
    <t>total</t>
  </si>
  <si>
    <t>Paris total</t>
  </si>
  <si>
    <t>(8)</t>
  </si>
  <si>
    <t xml:space="preserve">Population </t>
  </si>
  <si>
    <t>France</t>
  </si>
  <si>
    <t>Valeurs françaises</t>
  </si>
  <si>
    <t>Total (y-compris zone franc et outre-mer)</t>
  </si>
  <si>
    <t>(1): Nombre de sociétés cotées à Paris ayant leur activité principal dans l'hexagone</t>
  </si>
  <si>
    <t>(2): Nombre de sociétés cotées en France ayant leur activité dans l'hexagone, pour avant 1964, les données sont des estimations du nombre de sociétés</t>
  </si>
  <si>
    <t>cotées sur les places de province. Nous avons choisi de ne prendre que les sociétés françaises effectivement cotées et non les sociétés inscrites sur une</t>
  </si>
  <si>
    <t>place boursière, dont le nombre est avant 1914, très important.</t>
  </si>
  <si>
    <t>(3): Nombre de sociétés cotées à Paris exerçant dans l'hexagone et dans les colonies ou les pays de la zone franc (à partir de 1963, cette dénomination</t>
  </si>
  <si>
    <t>recouvre la notion des sociétés d'outre-mer, mais la décolonisation rend ces comparaisons peu faciles).</t>
  </si>
  <si>
    <t>(4): idem pour la France</t>
  </si>
  <si>
    <t xml:space="preserve">NB: même si les données sur les sociétés cotées datent du 31 décembre, et la population est prise au 1er janvier, </t>
  </si>
  <si>
    <t>on n' a pas fait l'ajustement.</t>
  </si>
  <si>
    <t>(6): (3)/(5) jusqu'en 1990, (1)/(5) en suite</t>
  </si>
  <si>
    <t>(7): (4)/(5) jusqu'en 1990, (2)/(5) en suite</t>
  </si>
  <si>
    <t>1969-2002: données SBF-Euronext, issues de l'Année boursière de chaque année</t>
  </si>
  <si>
    <r>
      <t xml:space="preserve">1945-1965: d'après les données INSEE des </t>
    </r>
    <r>
      <rPr>
        <i/>
        <sz val="10"/>
        <rFont val="Arial"/>
        <family val="2"/>
      </rPr>
      <t>Annuaires Statistiques de la France</t>
    </r>
    <r>
      <rPr>
        <sz val="10"/>
        <rFont val="Arial"/>
        <family val="0"/>
      </rPr>
      <t xml:space="preserve"> et les publications du </t>
    </r>
    <r>
      <rPr>
        <i/>
        <sz val="10"/>
        <rFont val="Arial"/>
        <family val="2"/>
      </rPr>
      <t>Bulletin mensuel de statistiques</t>
    </r>
  </si>
  <si>
    <r>
      <t xml:space="preserve"> </t>
    </r>
    <r>
      <rPr>
        <u val="single"/>
        <sz val="10"/>
        <rFont val="Arial"/>
        <family val="2"/>
      </rPr>
      <t>(5) :</t>
    </r>
    <r>
      <rPr>
        <sz val="10"/>
        <rFont val="Arial"/>
        <family val="2"/>
      </rPr>
      <t xml:space="preserve"> Série de T. Piketty, </t>
    </r>
    <r>
      <rPr>
        <i/>
        <sz val="10"/>
        <rFont val="Arial"/>
        <family val="2"/>
      </rPr>
      <t>Les Hauts Revenus</t>
    </r>
    <r>
      <rPr>
        <sz val="10"/>
        <rFont val="Arial"/>
        <family val="2"/>
      </rPr>
      <t xml:space="preserve"> (2001) - annexe H - Population métropolitaine totale au 1er janvier (cf. Daguet (1995, pp.36-37) pour la série 1901-1993; cf. "Comptes et indicateurs écono-</t>
    </r>
  </si>
  <si>
    <t>(avec nationalisés)</t>
  </si>
  <si>
    <t>Tableau C-2 : Nombre de sociétés cotées par million d'habitants selon Rajan et Zingales</t>
  </si>
  <si>
    <t>NE</t>
  </si>
  <si>
    <t>Stés/h</t>
  </si>
  <si>
    <t>Sociétés de CO</t>
  </si>
  <si>
    <t>Tableau C-3 : Nombre de sociétés françaises cotées 1900-1913</t>
  </si>
  <si>
    <r>
      <t>Sources</t>
    </r>
    <r>
      <rPr>
        <sz val="10"/>
        <rFont val="Arial"/>
        <family val="2"/>
      </rPr>
      <t xml:space="preserve"> :</t>
    </r>
    <r>
      <rPr>
        <sz val="10"/>
        <rFont val="Arial"/>
        <family val="0"/>
      </rPr>
      <t xml:space="preserve"> saisie de l'auteur</t>
    </r>
  </si>
  <si>
    <t>Tableau C-4 : Nombre de sociétés cotées 1938 et 1945-1965, INSEE</t>
  </si>
  <si>
    <t>Tableau C-5: Nombre de sociétés cotées à la bourse de Paris par territoire des sociétés françaises exploitant outre-mer</t>
  </si>
  <si>
    <t>Bulletin Mensuel de Statistique 1951, nouvelle série, n°4, avril 1951, p 45</t>
  </si>
  <si>
    <r>
      <t>Source</t>
    </r>
    <r>
      <rPr>
        <sz val="10"/>
        <rFont val="Arial"/>
        <family val="0"/>
      </rPr>
      <t xml:space="preserve"> : </t>
    </r>
  </si>
  <si>
    <t>Tableau C-6: Evaluation du nombre de sociétés par actions (1900-1930)</t>
  </si>
  <si>
    <t>différence</t>
  </si>
  <si>
    <t>(1): Constitution de sociétés par actions, d'après l'Annuaire</t>
  </si>
  <si>
    <t>(2): Dissolution de sociétés par actions</t>
  </si>
  <si>
    <t>(3): (1)-(2)</t>
  </si>
  <si>
    <t>(4): Evaluation du total des sociétés par actions à partir du chiffre de 1921, donné</t>
  </si>
  <si>
    <r>
      <t>Sources</t>
    </r>
    <r>
      <rPr>
        <sz val="10"/>
        <rFont val="Arial"/>
        <family val="0"/>
      </rPr>
      <t xml:space="preserve"> : Annuaire statistique de la France 1966</t>
    </r>
  </si>
  <si>
    <t xml:space="preserve">par l'Annuaire statistique de la France 1922 - il s'agit bien sûr d'une approximation, car nous n'avons pas </t>
  </si>
  <si>
    <t>de données pour la période de guerre</t>
  </si>
  <si>
    <t xml:space="preserve">1949-1950 : BMS 1951, nouvelle série, n°4, avril 1951, pp 45-46; note de l'INSEE: pour 1949, les sociétés nationalisées sont exhaustives, </t>
  </si>
  <si>
    <t xml:space="preserve">pour 1950, il ne comprend que les sociéts nationalisées en liquidation et celles dont l'activité actuelle n'a pu être identifiée. </t>
  </si>
  <si>
    <t>Les autres sont comptées dans les diverses rubriques des autres groupes.</t>
  </si>
  <si>
    <t xml:space="preserve">1951: BMS 1953, n°1, janvier 1953, p 47; note de l'INSEE:"on a supprimé la rubrique sociétés nationalisées qui se rapportait aux anciennes </t>
  </si>
  <si>
    <t xml:space="preserve">sociétés de houilères, de gaz et d'électricité; la plupart d'entre elles ont réparti les indemnités qui leur avaient été attribuées ou ont choisi une </t>
  </si>
  <si>
    <t>activité nouvelle qui les a fait classer dans un des autres groupes.</t>
  </si>
  <si>
    <t xml:space="preserve">1938-1948: Bulletin mensuel de statistique 1948 p 272-273, tableau I. Capitalisation boursière des valeurs françaises à revenu variable </t>
  </si>
  <si>
    <t>cotées à la bourse de Paris.</t>
  </si>
  <si>
    <t>Tableau C-7: Nombre de sociétés cotées (y-compris nationalisées) 1938-1955</t>
  </si>
  <si>
    <t>Tableau C-8 : Nombre de sociétés cotées en France par place boursière - SBF - Euronext (1962-2002)</t>
  </si>
  <si>
    <t>Tableau C-9 : Nombre de sociétés françaises cotées 1969-2002</t>
  </si>
  <si>
    <t xml:space="preserve">Année boursière (SBF-Euronext); 1964-1968; rétrospective CD-rom 1999; </t>
  </si>
  <si>
    <t>site internet Euronext pour 2000 et 2001</t>
  </si>
  <si>
    <t>Tableau C-10 : Les recensements au XIX° siècle</t>
  </si>
  <si>
    <t>Tableau C-11 : Nombre de sociétés cotées au XXe siècle</t>
  </si>
  <si>
    <t>sociétés</t>
  </si>
  <si>
    <t>cotées</t>
  </si>
  <si>
    <t>part des</t>
  </si>
  <si>
    <t>par actions</t>
  </si>
  <si>
    <t>nombre de</t>
  </si>
  <si>
    <t>Sociétés cotées par h</t>
  </si>
  <si>
    <r>
      <t xml:space="preserve">1920-38: évaluation d'après les données </t>
    </r>
    <r>
      <rPr>
        <b/>
        <sz val="10"/>
        <rFont val="Arial"/>
        <family val="2"/>
      </rPr>
      <t>provisoires</t>
    </r>
    <r>
      <rPr>
        <sz val="10"/>
        <rFont val="Arial"/>
        <family val="0"/>
      </rPr>
      <t xml:space="preserve"> ESF (M. Petit - P-C Hautcoeur) -version 1 (2001) et les évaluations de l'auteur; </t>
    </r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</si>
</sst>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\ _F_-;\-* #,##0.0\ _F_-;_-* &quot;-&quot;??\ _F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0000"/>
    <numFmt numFmtId="172" formatCode="_-* #,##0.000\ _F_-;\-* #,##0.000\ _F_-;_-* &quot;-&quot;??\ _F_-;_-@_-"/>
    <numFmt numFmtId="173" formatCode="_-* #,##0.0000\ _F_-;\-* #,##0.00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8" xfId="15" applyNumberFormat="1" applyBorder="1" applyAlignment="1">
      <alignment horizontal="center"/>
    </xf>
    <xf numFmtId="0" fontId="0" fillId="0" borderId="9" xfId="0" applyBorder="1" applyAlignment="1">
      <alignment/>
    </xf>
    <xf numFmtId="164" fontId="0" fillId="0" borderId="10" xfId="15" applyNumberFormat="1" applyBorder="1" applyAlignment="1">
      <alignment/>
    </xf>
    <xf numFmtId="164" fontId="0" fillId="0" borderId="10" xfId="15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0" fontId="2" fillId="0" borderId="5" xfId="0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0" xfId="0" applyNumberFormat="1" applyBorder="1" applyAlignment="1">
      <alignment/>
    </xf>
    <xf numFmtId="43" fontId="0" fillId="0" borderId="0" xfId="15" applyBorder="1" applyAlignment="1">
      <alignment/>
    </xf>
    <xf numFmtId="43" fontId="0" fillId="0" borderId="5" xfId="15" applyFont="1" applyBorder="1" applyAlignment="1">
      <alignment/>
    </xf>
    <xf numFmtId="164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Font="1" applyBorder="1" applyAlignment="1">
      <alignment horizontal="center" vertical="justify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 vertical="justify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vertical="justify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left" vertical="justify"/>
    </xf>
    <xf numFmtId="0" fontId="0" fillId="0" borderId="6" xfId="0" applyFont="1" applyBorder="1" applyAlignment="1">
      <alignment horizontal="center" vertical="justify"/>
    </xf>
    <xf numFmtId="169" fontId="0" fillId="0" borderId="8" xfId="0" applyNumberFormat="1" applyFont="1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0" fillId="0" borderId="14" xfId="15" applyNumberFormat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4" fontId="0" fillId="0" borderId="9" xfId="15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6" xfId="0" applyNumberFormat="1" applyFont="1" applyBorder="1" applyAlignment="1">
      <alignment horizontal="center" vertical="justify"/>
    </xf>
    <xf numFmtId="172" fontId="0" fillId="0" borderId="0" xfId="15" applyNumberFormat="1" applyFont="1" applyBorder="1" applyAlignment="1">
      <alignment horizontal="center" vertical="justify"/>
    </xf>
    <xf numFmtId="172" fontId="0" fillId="0" borderId="14" xfId="15" applyNumberFormat="1" applyFont="1" applyBorder="1" applyAlignment="1">
      <alignment horizontal="center" vertical="justify"/>
    </xf>
    <xf numFmtId="49" fontId="0" fillId="0" borderId="2" xfId="0" applyNumberFormat="1" applyFon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15" applyNumberFormat="1" applyAlignment="1" quotePrefix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164" fontId="0" fillId="0" borderId="13" xfId="0" applyNumberForma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13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4" fillId="0" borderId="0" xfId="15" applyNumberFormat="1" applyFont="1" applyAlignment="1">
      <alignment/>
    </xf>
    <xf numFmtId="164" fontId="0" fillId="0" borderId="11" xfId="15" applyNumberFormat="1" applyBorder="1" applyAlignment="1">
      <alignment/>
    </xf>
    <xf numFmtId="164" fontId="1" fillId="0" borderId="11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0" fillId="0" borderId="5" xfId="0" applyFont="1" applyBorder="1" applyAlignment="1">
      <alignment horizontal="left" vertical="justify"/>
    </xf>
    <xf numFmtId="49" fontId="0" fillId="0" borderId="4" xfId="0" applyNumberFormat="1" applyFont="1" applyBorder="1" applyAlignment="1">
      <alignment horizontal="center" vertical="justify"/>
    </xf>
    <xf numFmtId="43" fontId="0" fillId="0" borderId="7" xfId="15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3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8" xfId="15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 vertical="justify"/>
    </xf>
    <xf numFmtId="49" fontId="0" fillId="0" borderId="0" xfId="0" applyNumberFormat="1" applyFont="1" applyBorder="1" applyAlignment="1">
      <alignment horizontal="center" vertical="justify"/>
    </xf>
    <xf numFmtId="3" fontId="0" fillId="0" borderId="7" xfId="0" applyNumberFormat="1" applyBorder="1" applyAlignment="1">
      <alignment horizontal="center"/>
    </xf>
    <xf numFmtId="43" fontId="0" fillId="0" borderId="13" xfId="15" applyBorder="1" applyAlignment="1">
      <alignment/>
    </xf>
    <xf numFmtId="49" fontId="0" fillId="0" borderId="13" xfId="19" applyNumberFormat="1" applyFont="1" applyBorder="1" applyAlignment="1">
      <alignment horizontal="center" vertical="justify"/>
      <protection/>
    </xf>
    <xf numFmtId="165" fontId="0" fillId="0" borderId="8" xfId="15" applyNumberFormat="1" applyBorder="1" applyAlignment="1">
      <alignment horizontal="center"/>
    </xf>
    <xf numFmtId="43" fontId="0" fillId="0" borderId="8" xfId="15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43" fontId="0" fillId="0" borderId="10" xfId="15" applyBorder="1" applyAlignment="1">
      <alignment horizontal="center"/>
    </xf>
    <xf numFmtId="0" fontId="0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7" xfId="15" applyNumberFormat="1" applyBorder="1" applyAlignment="1">
      <alignment horizontal="center"/>
    </xf>
    <xf numFmtId="164" fontId="0" fillId="0" borderId="11" xfId="15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 vertical="justify"/>
    </xf>
    <xf numFmtId="49" fontId="0" fillId="0" borderId="15" xfId="0" applyNumberFormat="1" applyFont="1" applyFill="1" applyBorder="1" applyAlignment="1">
      <alignment horizontal="center" vertical="justify"/>
    </xf>
    <xf numFmtId="3" fontId="0" fillId="0" borderId="8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6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0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0" fillId="0" borderId="2" xfId="15" applyFont="1" applyBorder="1" applyAlignment="1">
      <alignment vertical="justify"/>
    </xf>
    <xf numFmtId="43" fontId="0" fillId="0" borderId="15" xfId="15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5" xfId="15" applyNumberFormat="1" applyBorder="1" applyAlignment="1">
      <alignment horizontal="left"/>
    </xf>
    <xf numFmtId="164" fontId="0" fillId="0" borderId="7" xfId="15" applyNumberFormat="1" applyBorder="1" applyAlignment="1">
      <alignment horizontal="left"/>
    </xf>
    <xf numFmtId="164" fontId="0" fillId="0" borderId="9" xfId="15" applyNumberFormat="1" applyBorder="1" applyAlignment="1">
      <alignment horizontal="left"/>
    </xf>
    <xf numFmtId="164" fontId="0" fillId="0" borderId="11" xfId="15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 vertical="justify"/>
    </xf>
    <xf numFmtId="49" fontId="0" fillId="0" borderId="4" xfId="0" applyNumberFormat="1" applyFont="1" applyBorder="1" applyAlignment="1">
      <alignment horizontal="center" vertical="justify"/>
    </xf>
    <xf numFmtId="164" fontId="0" fillId="0" borderId="12" xfId="15" applyNumberFormat="1" applyBorder="1" applyAlignment="1">
      <alignment horizontal="left"/>
    </xf>
    <xf numFmtId="164" fontId="0" fillId="0" borderId="13" xfId="15" applyNumberFormat="1" applyBorder="1" applyAlignment="1">
      <alignment horizontal="left"/>
    </xf>
    <xf numFmtId="49" fontId="0" fillId="0" borderId="3" xfId="0" applyNumberFormat="1" applyFont="1" applyBorder="1" applyAlignment="1">
      <alignment horizontal="center" vertical="justify"/>
    </xf>
    <xf numFmtId="0" fontId="0" fillId="0" borderId="5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5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illa1890-198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workbookViewId="0" topLeftCell="A1">
      <selection activeCell="D63" sqref="D63"/>
    </sheetView>
  </sheetViews>
  <sheetFormatPr defaultColWidth="11.421875" defaultRowHeight="12.75"/>
  <cols>
    <col min="2" max="2" width="14.57421875" style="0" customWidth="1"/>
    <col min="3" max="3" width="14.00390625" style="0" customWidth="1"/>
    <col min="4" max="4" width="16.57421875" style="0" customWidth="1"/>
    <col min="5" max="5" width="18.57421875" style="0" customWidth="1"/>
  </cols>
  <sheetData>
    <row r="2" ht="15.75">
      <c r="B2" s="100" t="s">
        <v>39</v>
      </c>
    </row>
    <row r="4" spans="2:5" ht="12.75">
      <c r="B4" s="59"/>
      <c r="C4" s="94" t="s">
        <v>53</v>
      </c>
      <c r="D4" s="94" t="s">
        <v>57</v>
      </c>
      <c r="E4" s="94" t="s">
        <v>56</v>
      </c>
    </row>
    <row r="5" spans="2:5" ht="12.75">
      <c r="B5" s="33"/>
      <c r="C5" s="86" t="s">
        <v>123</v>
      </c>
      <c r="D5" s="86" t="s">
        <v>51</v>
      </c>
      <c r="E5" s="86" t="s">
        <v>122</v>
      </c>
    </row>
    <row r="6" spans="2:5" ht="12.75">
      <c r="B6" s="38">
        <v>1802</v>
      </c>
      <c r="C6" s="50">
        <v>1</v>
      </c>
      <c r="D6" s="95">
        <v>27.349</v>
      </c>
      <c r="E6" s="96">
        <f>C6/D6</f>
        <v>0.0365644082050532</v>
      </c>
    </row>
    <row r="7" spans="2:5" ht="12.75">
      <c r="B7" s="38">
        <v>1805</v>
      </c>
      <c r="C7" s="50">
        <v>2</v>
      </c>
      <c r="D7" s="95">
        <v>29.107</v>
      </c>
      <c r="E7" s="96">
        <f aca="true" t="shared" si="0" ref="E7:E23">C7/D7</f>
        <v>0.06871199367849658</v>
      </c>
    </row>
    <row r="8" spans="2:5" ht="12.75">
      <c r="B8" s="38">
        <v>1810</v>
      </c>
      <c r="C8" s="50">
        <v>3</v>
      </c>
      <c r="D8" s="95">
        <f>D7+(30.462-29.107)/3</f>
        <v>29.558666666666667</v>
      </c>
      <c r="E8" s="96">
        <f t="shared" si="0"/>
        <v>0.10149307591682079</v>
      </c>
    </row>
    <row r="9" spans="2:5" ht="12.75">
      <c r="B9" s="38">
        <v>1815</v>
      </c>
      <c r="C9" s="50">
        <v>2</v>
      </c>
      <c r="D9" s="95">
        <f>D8+(30.462-29.107)/3</f>
        <v>30.010333333333335</v>
      </c>
      <c r="E9" s="96">
        <f t="shared" si="0"/>
        <v>0.06664371161044529</v>
      </c>
    </row>
    <row r="10" spans="2:5" ht="12.75">
      <c r="B10" s="38">
        <v>1820</v>
      </c>
      <c r="C10" s="50">
        <v>9</v>
      </c>
      <c r="D10" s="95">
        <v>30.462</v>
      </c>
      <c r="E10" s="96">
        <f t="shared" si="0"/>
        <v>0.2954500689383494</v>
      </c>
    </row>
    <row r="11" spans="2:5" ht="12.75">
      <c r="B11" s="38">
        <v>1825</v>
      </c>
      <c r="C11" s="50">
        <v>14</v>
      </c>
      <c r="D11" s="95">
        <v>31.859</v>
      </c>
      <c r="E11" s="96">
        <f t="shared" si="0"/>
        <v>0.43943626604727076</v>
      </c>
    </row>
    <row r="12" spans="2:5" ht="12.75">
      <c r="B12" s="38">
        <v>1830</v>
      </c>
      <c r="C12" s="50">
        <v>16</v>
      </c>
      <c r="D12" s="95">
        <v>32.569</v>
      </c>
      <c r="E12" s="96">
        <f t="shared" si="0"/>
        <v>0.49126469956093216</v>
      </c>
    </row>
    <row r="13" spans="2:5" ht="12.75">
      <c r="B13" s="38">
        <v>1835</v>
      </c>
      <c r="C13" s="50">
        <v>20</v>
      </c>
      <c r="D13" s="95">
        <v>33.554</v>
      </c>
      <c r="E13" s="96">
        <f t="shared" si="0"/>
        <v>0.5960541217142517</v>
      </c>
    </row>
    <row r="14" spans="2:5" ht="12.75">
      <c r="B14" s="38">
        <v>1840</v>
      </c>
      <c r="C14" s="50">
        <v>33</v>
      </c>
      <c r="D14" s="95">
        <v>34.23</v>
      </c>
      <c r="E14" s="96">
        <f t="shared" si="0"/>
        <v>0.9640666082383874</v>
      </c>
    </row>
    <row r="15" spans="2:5" ht="12.75">
      <c r="B15" s="38">
        <v>1845</v>
      </c>
      <c r="C15" s="50">
        <v>56</v>
      </c>
      <c r="D15" s="95">
        <v>35.4</v>
      </c>
      <c r="E15" s="96">
        <f t="shared" si="0"/>
        <v>1.5819209039548023</v>
      </c>
    </row>
    <row r="16" spans="2:5" ht="12.75">
      <c r="B16" s="38">
        <v>1850</v>
      </c>
      <c r="C16" s="50">
        <v>49</v>
      </c>
      <c r="D16" s="95">
        <v>35.783</v>
      </c>
      <c r="E16" s="96">
        <f t="shared" si="0"/>
        <v>1.3693653410837547</v>
      </c>
    </row>
    <row r="17" spans="2:5" ht="12.75">
      <c r="B17" s="38">
        <v>1855</v>
      </c>
      <c r="C17" s="50">
        <v>48</v>
      </c>
      <c r="D17" s="95">
        <v>36.039</v>
      </c>
      <c r="E17" s="96">
        <f t="shared" si="0"/>
        <v>1.331890452010322</v>
      </c>
    </row>
    <row r="18" spans="2:5" ht="12.75">
      <c r="B18" s="38">
        <v>1860</v>
      </c>
      <c r="C18" s="50">
        <v>54</v>
      </c>
      <c r="D18" s="95">
        <v>37.386</v>
      </c>
      <c r="E18" s="96">
        <f t="shared" si="0"/>
        <v>1.4443909484833894</v>
      </c>
    </row>
    <row r="19" spans="2:5" ht="12.75">
      <c r="B19" s="38">
        <v>1865</v>
      </c>
      <c r="C19" s="50">
        <v>47</v>
      </c>
      <c r="D19" s="95">
        <v>38.067</v>
      </c>
      <c r="E19" s="96">
        <f t="shared" si="0"/>
        <v>1.234665195576221</v>
      </c>
    </row>
    <row r="20" spans="2:5" ht="12.75">
      <c r="B20" s="38">
        <v>1870</v>
      </c>
      <c r="C20" s="50">
        <v>93</v>
      </c>
      <c r="D20" s="95">
        <v>36.103</v>
      </c>
      <c r="E20" s="96">
        <f t="shared" si="0"/>
        <v>2.5759632163532116</v>
      </c>
    </row>
    <row r="21" spans="2:5" ht="12.75">
      <c r="B21" s="38">
        <v>1880</v>
      </c>
      <c r="C21" s="50">
        <v>233</v>
      </c>
      <c r="D21" s="95">
        <v>37.672</v>
      </c>
      <c r="E21" s="96">
        <f t="shared" si="0"/>
        <v>6.184964960713528</v>
      </c>
    </row>
    <row r="22" spans="2:5" ht="12.75">
      <c r="B22" s="38">
        <v>1890</v>
      </c>
      <c r="C22" s="50">
        <v>256</v>
      </c>
      <c r="D22" s="95">
        <v>38.343</v>
      </c>
      <c r="E22" s="96">
        <f t="shared" si="0"/>
        <v>6.676577210964191</v>
      </c>
    </row>
    <row r="23" spans="2:5" ht="12.75">
      <c r="B23" s="40">
        <v>1900</v>
      </c>
      <c r="C23" s="51">
        <v>255</v>
      </c>
      <c r="D23" s="97">
        <v>38.962</v>
      </c>
      <c r="E23" s="98">
        <f t="shared" si="0"/>
        <v>6.544838560648837</v>
      </c>
    </row>
    <row r="25" ht="12.75">
      <c r="B25" s="15" t="s">
        <v>21</v>
      </c>
    </row>
    <row r="26" ht="12.75">
      <c r="B26" s="6" t="s">
        <v>49</v>
      </c>
    </row>
    <row r="27" ht="12.75">
      <c r="B27" s="6" t="s">
        <v>37</v>
      </c>
    </row>
    <row r="28" ht="12.75">
      <c r="B28" s="6" t="s">
        <v>50</v>
      </c>
    </row>
    <row r="29" ht="12.75">
      <c r="B29" s="15" t="s">
        <v>38</v>
      </c>
    </row>
    <row r="30" ht="12.75">
      <c r="B30" s="43" t="s">
        <v>42</v>
      </c>
    </row>
    <row r="31" ht="12.75">
      <c r="B31" s="6" t="s">
        <v>22</v>
      </c>
    </row>
    <row r="33" ht="15.75">
      <c r="B33" s="100" t="s">
        <v>120</v>
      </c>
    </row>
    <row r="35" spans="2:6" ht="12.75">
      <c r="B35" s="29"/>
      <c r="C35" s="4" t="s">
        <v>45</v>
      </c>
      <c r="D35" s="3" t="s">
        <v>46</v>
      </c>
      <c r="E35" s="3" t="s">
        <v>47</v>
      </c>
      <c r="F35" s="5" t="s">
        <v>48</v>
      </c>
    </row>
    <row r="36" spans="2:6" ht="12.75">
      <c r="B36" s="38">
        <v>1913</v>
      </c>
      <c r="C36" s="49">
        <v>13.29</v>
      </c>
      <c r="D36" s="38">
        <v>4.75</v>
      </c>
      <c r="E36" s="38">
        <v>47.06</v>
      </c>
      <c r="F36" s="84">
        <v>27.96</v>
      </c>
    </row>
    <row r="37" spans="2:6" ht="12.75">
      <c r="B37" s="38">
        <v>1929</v>
      </c>
      <c r="C37" s="49" t="s">
        <v>121</v>
      </c>
      <c r="D37" s="38">
        <v>9.72</v>
      </c>
      <c r="E37" s="38"/>
      <c r="F37" s="84">
        <v>19.73</v>
      </c>
    </row>
    <row r="38" spans="2:6" ht="12.75">
      <c r="B38" s="38">
        <v>1938</v>
      </c>
      <c r="C38" s="49">
        <v>24.64</v>
      </c>
      <c r="D38" s="38">
        <v>9.16</v>
      </c>
      <c r="E38" s="38"/>
      <c r="F38" s="84">
        <v>10.91</v>
      </c>
    </row>
    <row r="39" spans="2:6" ht="12.75">
      <c r="B39" s="38">
        <v>1950</v>
      </c>
      <c r="C39" s="49">
        <v>26.2</v>
      </c>
      <c r="D39" s="38">
        <v>8.94</v>
      </c>
      <c r="E39" s="38"/>
      <c r="F39" s="84">
        <v>13.22</v>
      </c>
    </row>
    <row r="40" spans="2:6" ht="12.75">
      <c r="B40" s="38">
        <v>1960</v>
      </c>
      <c r="C40" s="49">
        <v>18.34</v>
      </c>
      <c r="D40" s="38">
        <v>9.33</v>
      </c>
      <c r="E40" s="38"/>
      <c r="F40" s="84">
        <v>11.33</v>
      </c>
    </row>
    <row r="41" spans="2:6" ht="12.75">
      <c r="B41" s="38">
        <v>1970</v>
      </c>
      <c r="C41" s="49">
        <v>15.98</v>
      </c>
      <c r="D41" s="38">
        <v>11.48</v>
      </c>
      <c r="E41" s="38"/>
      <c r="F41" s="84">
        <v>9.07</v>
      </c>
    </row>
    <row r="42" spans="2:6" ht="12.75">
      <c r="B42" s="38">
        <v>1980</v>
      </c>
      <c r="C42" s="49">
        <v>13.99</v>
      </c>
      <c r="D42" s="38">
        <v>23.11</v>
      </c>
      <c r="E42" s="38">
        <v>47.22</v>
      </c>
      <c r="F42" s="84">
        <v>7.46</v>
      </c>
    </row>
    <row r="43" spans="2:6" ht="12.75">
      <c r="B43" s="38">
        <v>1990</v>
      </c>
      <c r="C43" s="49">
        <v>15.05</v>
      </c>
      <c r="D43" s="38">
        <v>26.41</v>
      </c>
      <c r="E43" s="38">
        <v>29.63</v>
      </c>
      <c r="F43" s="84">
        <v>6.53</v>
      </c>
    </row>
    <row r="44" spans="2:6" ht="12.75">
      <c r="B44" s="40">
        <v>1999</v>
      </c>
      <c r="C44" s="54"/>
      <c r="D44" s="40">
        <v>28.88</v>
      </c>
      <c r="E44" s="40">
        <v>31.11</v>
      </c>
      <c r="F44" s="86">
        <v>12.74</v>
      </c>
    </row>
    <row r="46" ht="12.75">
      <c r="B46" s="15" t="s">
        <v>18</v>
      </c>
    </row>
    <row r="48" spans="2:5" ht="15.75">
      <c r="B48" s="100" t="s">
        <v>124</v>
      </c>
      <c r="C48" s="1"/>
      <c r="D48" s="1"/>
      <c r="E48" s="1"/>
    </row>
    <row r="50" spans="2:6" ht="12.75">
      <c r="B50" s="2"/>
      <c r="C50" s="2">
        <v>1900</v>
      </c>
      <c r="D50" s="2">
        <v>1905</v>
      </c>
      <c r="E50" s="2">
        <v>1910</v>
      </c>
      <c r="F50" s="3">
        <v>1913</v>
      </c>
    </row>
    <row r="51" spans="2:6" ht="12.75">
      <c r="B51" s="19" t="s">
        <v>13</v>
      </c>
      <c r="C51" s="47">
        <v>281</v>
      </c>
      <c r="D51" s="47"/>
      <c r="E51" s="47"/>
      <c r="F51" s="131">
        <v>490</v>
      </c>
    </row>
    <row r="52" spans="2:6" ht="12.75">
      <c r="B52" s="6" t="s">
        <v>11</v>
      </c>
      <c r="C52" s="30">
        <v>91</v>
      </c>
      <c r="D52" s="30"/>
      <c r="E52" s="30"/>
      <c r="F52" s="132">
        <v>122</v>
      </c>
    </row>
    <row r="53" spans="2:6" ht="12.75">
      <c r="B53" s="6" t="s">
        <v>12</v>
      </c>
      <c r="C53" s="30">
        <v>83</v>
      </c>
      <c r="D53" s="30"/>
      <c r="E53" s="30"/>
      <c r="F53" s="132"/>
    </row>
    <row r="54" spans="2:6" ht="12.75">
      <c r="B54" s="6" t="s">
        <v>8</v>
      </c>
      <c r="C54" s="30">
        <v>188</v>
      </c>
      <c r="D54" s="30"/>
      <c r="E54" s="30"/>
      <c r="F54" s="132">
        <v>285</v>
      </c>
    </row>
    <row r="55" spans="2:6" ht="12.75">
      <c r="B55" s="6" t="s">
        <v>10</v>
      </c>
      <c r="C55" s="30">
        <v>173</v>
      </c>
      <c r="D55" s="30"/>
      <c r="E55" s="30"/>
      <c r="F55" s="132">
        <v>270</v>
      </c>
    </row>
    <row r="56" spans="2:6" ht="12.75">
      <c r="B56" s="6" t="s">
        <v>17</v>
      </c>
      <c r="C56" s="30">
        <v>200</v>
      </c>
      <c r="D56" s="30"/>
      <c r="E56" s="30"/>
      <c r="F56" s="132">
        <v>300</v>
      </c>
    </row>
    <row r="57" spans="2:6" ht="12.75">
      <c r="B57" s="6" t="s">
        <v>99</v>
      </c>
      <c r="C57" s="30">
        <f>C55+C51</f>
        <v>454</v>
      </c>
      <c r="D57" s="30"/>
      <c r="E57" s="30"/>
      <c r="F57" s="133">
        <f>F55+F51</f>
        <v>760</v>
      </c>
    </row>
    <row r="58" spans="2:6" ht="12.75">
      <c r="B58" s="27" t="s">
        <v>14</v>
      </c>
      <c r="C58" s="134">
        <f>SUM(C51,C53,C55,C56)</f>
        <v>737</v>
      </c>
      <c r="D58" s="134"/>
      <c r="E58" s="134"/>
      <c r="F58" s="135">
        <f>SUM(F51,F52,F55,F56)</f>
        <v>1182</v>
      </c>
    </row>
    <row r="59" spans="2:6" ht="12.75">
      <c r="B59" s="29" t="s">
        <v>16</v>
      </c>
      <c r="C59" s="136">
        <v>38.486</v>
      </c>
      <c r="D59" s="135"/>
      <c r="E59" s="135"/>
      <c r="F59" s="136">
        <v>39.337</v>
      </c>
    </row>
    <row r="60" spans="2:6" ht="12.75">
      <c r="B60" s="29" t="s">
        <v>15</v>
      </c>
      <c r="C60" s="135">
        <f>C58/C59</f>
        <v>19.149820714025882</v>
      </c>
      <c r="D60" s="135"/>
      <c r="E60" s="135"/>
      <c r="F60" s="135">
        <f>F58/F59</f>
        <v>30.04804636855886</v>
      </c>
    </row>
    <row r="62" spans="2:5" ht="12.75">
      <c r="B62" s="15" t="s">
        <v>125</v>
      </c>
      <c r="C62" s="25"/>
      <c r="D62" s="25"/>
      <c r="E62" s="25"/>
    </row>
    <row r="63" spans="2:5" ht="12.75">
      <c r="B63" s="23" t="s">
        <v>9</v>
      </c>
      <c r="C63" s="26"/>
      <c r="D63" s="26"/>
      <c r="E63" s="26"/>
    </row>
    <row r="64" spans="2:5" ht="12.75">
      <c r="B64" s="24"/>
      <c r="C64" s="24"/>
      <c r="D64" s="24"/>
      <c r="E64" s="24"/>
    </row>
  </sheetData>
  <printOptions/>
  <pageMargins left="0.75" right="0.75" top="1" bottom="1" header="0.4921259845" footer="0.492125984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workbookViewId="0" topLeftCell="A1">
      <selection activeCell="F68" sqref="F68"/>
    </sheetView>
  </sheetViews>
  <sheetFormatPr defaultColWidth="11.421875" defaultRowHeight="12.75"/>
  <cols>
    <col min="2" max="2" width="9.421875" style="0" customWidth="1"/>
    <col min="3" max="3" width="10.140625" style="0" customWidth="1"/>
    <col min="4" max="4" width="10.421875" style="0" customWidth="1"/>
    <col min="6" max="6" width="11.8515625" style="0" customWidth="1"/>
    <col min="7" max="7" width="16.7109375" style="0" customWidth="1"/>
    <col min="8" max="8" width="13.8515625" style="0" customWidth="1"/>
    <col min="9" max="9" width="8.57421875" style="0" customWidth="1"/>
    <col min="10" max="10" width="10.140625" style="0" customWidth="1"/>
  </cols>
  <sheetData>
    <row r="2" ht="15.75">
      <c r="A2" s="100" t="s">
        <v>126</v>
      </c>
    </row>
    <row r="4" spans="1:9" ht="12.75">
      <c r="A4" s="41"/>
      <c r="B4" s="87" t="s">
        <v>53</v>
      </c>
      <c r="C4" s="87" t="s">
        <v>57</v>
      </c>
      <c r="D4" s="87" t="s">
        <v>56</v>
      </c>
      <c r="E4" s="87" t="s">
        <v>55</v>
      </c>
      <c r="F4" s="87" t="s">
        <v>58</v>
      </c>
      <c r="G4" s="87" t="s">
        <v>59</v>
      </c>
      <c r="H4" s="87" t="s">
        <v>60</v>
      </c>
      <c r="I4" s="87" t="s">
        <v>100</v>
      </c>
    </row>
    <row r="5" spans="1:9" ht="12.75">
      <c r="A5" s="38"/>
      <c r="B5" s="84" t="s">
        <v>52</v>
      </c>
      <c r="C5" s="84" t="s">
        <v>54</v>
      </c>
      <c r="D5" s="84" t="s">
        <v>61</v>
      </c>
      <c r="E5" s="84" t="s">
        <v>0</v>
      </c>
      <c r="F5" s="84" t="s">
        <v>0</v>
      </c>
      <c r="G5" s="84" t="s">
        <v>51</v>
      </c>
      <c r="H5" s="84" t="s">
        <v>63</v>
      </c>
      <c r="I5" s="34" t="s">
        <v>62</v>
      </c>
    </row>
    <row r="6" spans="1:9" ht="12.75">
      <c r="A6" s="40"/>
      <c r="B6" s="86"/>
      <c r="C6" s="86"/>
      <c r="D6" s="86"/>
      <c r="E6" s="86"/>
      <c r="F6" s="86" t="s">
        <v>119</v>
      </c>
      <c r="G6" s="86"/>
      <c r="H6" s="35"/>
      <c r="I6" s="35"/>
    </row>
    <row r="7" spans="1:9" ht="12.75">
      <c r="A7" s="30">
        <v>1938</v>
      </c>
      <c r="B7" s="52">
        <v>774</v>
      </c>
      <c r="C7" s="10">
        <v>189</v>
      </c>
      <c r="D7" s="50">
        <v>68</v>
      </c>
      <c r="E7" s="38">
        <v>1031</v>
      </c>
      <c r="F7" s="38">
        <v>1181</v>
      </c>
      <c r="G7" s="56">
        <v>41.216</v>
      </c>
      <c r="H7" s="20">
        <f>E7/G7</f>
        <v>25.01455745341615</v>
      </c>
      <c r="I7" s="8">
        <f>B7/G7</f>
        <v>18.779114906832298</v>
      </c>
    </row>
    <row r="8" spans="1:9" ht="12.75">
      <c r="A8" s="30">
        <v>1945</v>
      </c>
      <c r="B8" s="52">
        <v>766</v>
      </c>
      <c r="C8" s="10">
        <v>194</v>
      </c>
      <c r="D8" s="50">
        <v>49</v>
      </c>
      <c r="E8" s="38">
        <v>1009</v>
      </c>
      <c r="F8" s="38">
        <v>1166</v>
      </c>
      <c r="G8" s="56">
        <v>36.753</v>
      </c>
      <c r="H8" s="20">
        <f aca="true" t="shared" si="0" ref="H8:H22">E8/G8</f>
        <v>27.453541207520473</v>
      </c>
      <c r="I8" s="8">
        <f aca="true" t="shared" si="1" ref="I8:I22">B8/G8</f>
        <v>20.841836040595325</v>
      </c>
    </row>
    <row r="9" spans="1:9" ht="12.75">
      <c r="A9" s="30">
        <v>1946</v>
      </c>
      <c r="B9" s="52">
        <v>793</v>
      </c>
      <c r="C9" s="10">
        <v>197</v>
      </c>
      <c r="D9" s="50">
        <v>50</v>
      </c>
      <c r="E9" s="38">
        <v>1040</v>
      </c>
      <c r="F9" s="38">
        <v>1195</v>
      </c>
      <c r="G9" s="56">
        <v>40.125</v>
      </c>
      <c r="H9" s="20">
        <f t="shared" si="0"/>
        <v>25.919003115264797</v>
      </c>
      <c r="I9" s="8">
        <f t="shared" si="1"/>
        <v>19.76323987538941</v>
      </c>
    </row>
    <row r="10" spans="1:9" ht="12.75">
      <c r="A10" s="30">
        <v>1947</v>
      </c>
      <c r="B10" s="52">
        <v>840</v>
      </c>
      <c r="C10" s="10">
        <v>205</v>
      </c>
      <c r="D10" s="50">
        <v>50</v>
      </c>
      <c r="E10" s="38">
        <v>1095</v>
      </c>
      <c r="F10" s="38">
        <v>1250</v>
      </c>
      <c r="G10" s="56">
        <v>40.448</v>
      </c>
      <c r="H10" s="20">
        <f t="shared" si="0"/>
        <v>27.07179588607595</v>
      </c>
      <c r="I10" s="8">
        <f t="shared" si="1"/>
        <v>20.76740506329114</v>
      </c>
    </row>
    <row r="11" spans="1:9" ht="12.75">
      <c r="A11" s="30">
        <v>1948</v>
      </c>
      <c r="B11" s="52">
        <v>903</v>
      </c>
      <c r="C11" s="10">
        <v>214</v>
      </c>
      <c r="D11" s="50">
        <v>52</v>
      </c>
      <c r="E11" s="38">
        <v>1169</v>
      </c>
      <c r="F11" s="38">
        <v>1324</v>
      </c>
      <c r="G11" s="56">
        <v>40.911</v>
      </c>
      <c r="H11" s="20">
        <f t="shared" si="0"/>
        <v>28.574222091857933</v>
      </c>
      <c r="I11" s="8">
        <f t="shared" si="1"/>
        <v>22.072303292513016</v>
      </c>
    </row>
    <row r="12" spans="1:9" ht="12.75">
      <c r="A12" s="30">
        <f aca="true" t="shared" si="2" ref="A12:A22">A11+1</f>
        <v>1949</v>
      </c>
      <c r="B12" s="52">
        <v>924</v>
      </c>
      <c r="C12" s="10">
        <v>219</v>
      </c>
      <c r="D12" s="50">
        <v>52</v>
      </c>
      <c r="E12" s="38">
        <v>1195</v>
      </c>
      <c r="F12" s="38">
        <v>1333</v>
      </c>
      <c r="G12" s="56">
        <v>41.313</v>
      </c>
      <c r="H12" s="20">
        <f t="shared" si="0"/>
        <v>28.92551981216566</v>
      </c>
      <c r="I12" s="8">
        <f t="shared" si="1"/>
        <v>22.365841260620144</v>
      </c>
    </row>
    <row r="13" spans="1:9" ht="12.75">
      <c r="A13" s="30">
        <f t="shared" si="2"/>
        <v>1950</v>
      </c>
      <c r="B13" s="52">
        <v>921</v>
      </c>
      <c r="C13" s="10">
        <v>223</v>
      </c>
      <c r="D13" s="50">
        <v>53</v>
      </c>
      <c r="E13" s="38">
        <v>1197</v>
      </c>
      <c r="F13" s="38">
        <v>1262</v>
      </c>
      <c r="G13" s="56">
        <v>41.647</v>
      </c>
      <c r="H13" s="20">
        <f t="shared" si="0"/>
        <v>28.741566019161045</v>
      </c>
      <c r="I13" s="8">
        <f t="shared" si="1"/>
        <v>22.11443801474296</v>
      </c>
    </row>
    <row r="14" spans="1:9" ht="12.75">
      <c r="A14" s="30">
        <f t="shared" si="2"/>
        <v>1951</v>
      </c>
      <c r="B14" s="52">
        <v>950</v>
      </c>
      <c r="C14" s="10">
        <v>228</v>
      </c>
      <c r="D14" s="50">
        <v>56</v>
      </c>
      <c r="E14" s="38">
        <v>1234</v>
      </c>
      <c r="F14" s="38">
        <v>1234</v>
      </c>
      <c r="G14" s="56">
        <v>42.01</v>
      </c>
      <c r="H14" s="20">
        <f t="shared" si="0"/>
        <v>29.37395858129017</v>
      </c>
      <c r="I14" s="8">
        <f t="shared" si="1"/>
        <v>22.613663413472985</v>
      </c>
    </row>
    <row r="15" spans="1:9" ht="12.75">
      <c r="A15" s="30">
        <f t="shared" si="2"/>
        <v>1952</v>
      </c>
      <c r="B15" s="52">
        <v>951</v>
      </c>
      <c r="C15" s="10">
        <v>226</v>
      </c>
      <c r="D15" s="50">
        <v>51</v>
      </c>
      <c r="E15" s="38">
        <v>1228</v>
      </c>
      <c r="F15" s="38">
        <v>1228</v>
      </c>
      <c r="G15" s="56">
        <v>42.301</v>
      </c>
      <c r="H15" s="20">
        <f t="shared" si="0"/>
        <v>29.030046571003048</v>
      </c>
      <c r="I15" s="8">
        <f t="shared" si="1"/>
        <v>22.48173802037777</v>
      </c>
    </row>
    <row r="16" spans="1:9" ht="12.75">
      <c r="A16" s="30">
        <f t="shared" si="2"/>
        <v>1953</v>
      </c>
      <c r="B16" s="52">
        <v>950</v>
      </c>
      <c r="C16" s="10">
        <v>220</v>
      </c>
      <c r="D16" s="50">
        <v>51</v>
      </c>
      <c r="E16" s="38">
        <v>1221</v>
      </c>
      <c r="F16" s="38">
        <v>1221</v>
      </c>
      <c r="G16" s="56">
        <v>42.618</v>
      </c>
      <c r="H16" s="20">
        <f t="shared" si="0"/>
        <v>28.64986625369562</v>
      </c>
      <c r="I16" s="8">
        <f t="shared" si="1"/>
        <v>22.291050729738608</v>
      </c>
    </row>
    <row r="17" spans="1:9" ht="12.75">
      <c r="A17" s="30">
        <f t="shared" si="2"/>
        <v>1954</v>
      </c>
      <c r="B17" s="52">
        <v>963</v>
      </c>
      <c r="C17" s="10">
        <v>223</v>
      </c>
      <c r="D17" s="50">
        <v>50</v>
      </c>
      <c r="E17" s="38">
        <v>1236</v>
      </c>
      <c r="F17" s="38">
        <v>1236</v>
      </c>
      <c r="G17" s="56">
        <v>42.885</v>
      </c>
      <c r="H17" s="20">
        <f t="shared" si="0"/>
        <v>28.82126617698496</v>
      </c>
      <c r="I17" s="8">
        <f t="shared" si="1"/>
        <v>22.455403987408186</v>
      </c>
    </row>
    <row r="18" spans="1:9" ht="12.75">
      <c r="A18" s="30">
        <f t="shared" si="2"/>
        <v>1955</v>
      </c>
      <c r="B18" s="52">
        <v>977</v>
      </c>
      <c r="C18" s="10">
        <v>224</v>
      </c>
      <c r="D18" s="50">
        <v>45</v>
      </c>
      <c r="E18" s="38">
        <v>1246</v>
      </c>
      <c r="F18" s="38">
        <v>1246</v>
      </c>
      <c r="G18" s="56">
        <v>43.228</v>
      </c>
      <c r="H18" s="20">
        <f t="shared" si="0"/>
        <v>28.823910428426018</v>
      </c>
      <c r="I18" s="8">
        <f t="shared" si="1"/>
        <v>22.601091884889424</v>
      </c>
    </row>
    <row r="19" spans="1:9" ht="12.75">
      <c r="A19" s="30">
        <f t="shared" si="2"/>
        <v>1956</v>
      </c>
      <c r="B19" s="52">
        <v>958</v>
      </c>
      <c r="C19" s="10">
        <v>209</v>
      </c>
      <c r="D19" s="50">
        <v>41</v>
      </c>
      <c r="E19" s="38">
        <v>1208</v>
      </c>
      <c r="F19" s="38">
        <v>1208</v>
      </c>
      <c r="G19" s="56">
        <v>43.627</v>
      </c>
      <c r="H19" s="20">
        <f t="shared" si="0"/>
        <v>27.689274990258326</v>
      </c>
      <c r="I19" s="8">
        <f t="shared" si="1"/>
        <v>21.958878676049235</v>
      </c>
    </row>
    <row r="20" spans="1:9" ht="12.75">
      <c r="A20" s="30">
        <f t="shared" si="2"/>
        <v>1957</v>
      </c>
      <c r="B20" s="52">
        <v>947</v>
      </c>
      <c r="C20" s="10">
        <v>200</v>
      </c>
      <c r="D20" s="50">
        <v>39</v>
      </c>
      <c r="E20" s="38">
        <v>1186</v>
      </c>
      <c r="F20" s="38">
        <v>1186</v>
      </c>
      <c r="G20" s="56">
        <v>44.059</v>
      </c>
      <c r="H20" s="20">
        <f t="shared" si="0"/>
        <v>26.9184502598788</v>
      </c>
      <c r="I20" s="8">
        <f t="shared" si="1"/>
        <v>21.493905898908285</v>
      </c>
    </row>
    <row r="21" spans="1:9" ht="12.75">
      <c r="A21" s="30">
        <f t="shared" si="2"/>
        <v>1958</v>
      </c>
      <c r="B21" s="52">
        <v>943</v>
      </c>
      <c r="C21" s="10">
        <v>196</v>
      </c>
      <c r="D21" s="50">
        <v>37</v>
      </c>
      <c r="E21" s="38">
        <v>1176</v>
      </c>
      <c r="F21" s="38">
        <v>1176</v>
      </c>
      <c r="G21" s="56">
        <v>44.563</v>
      </c>
      <c r="H21" s="20">
        <f t="shared" si="0"/>
        <v>26.389605726723964</v>
      </c>
      <c r="I21" s="8">
        <f t="shared" si="1"/>
        <v>21.161052891412158</v>
      </c>
    </row>
    <row r="22" spans="1:9" ht="12.75">
      <c r="A22" s="31">
        <f t="shared" si="2"/>
        <v>1959</v>
      </c>
      <c r="B22" s="53">
        <v>946</v>
      </c>
      <c r="C22" s="13">
        <v>194</v>
      </c>
      <c r="D22" s="51">
        <v>36</v>
      </c>
      <c r="E22" s="40">
        <v>1176</v>
      </c>
      <c r="F22" s="40">
        <v>1176</v>
      </c>
      <c r="G22" s="57">
        <v>45.0147</v>
      </c>
      <c r="H22" s="21">
        <f t="shared" si="0"/>
        <v>26.1247992322508</v>
      </c>
      <c r="I22" s="14">
        <f t="shared" si="1"/>
        <v>21.015357205535082</v>
      </c>
    </row>
    <row r="23" spans="1:9" ht="12.75">
      <c r="A23" s="2"/>
      <c r="B23" s="58" t="s">
        <v>53</v>
      </c>
      <c r="C23" s="144" t="s">
        <v>64</v>
      </c>
      <c r="D23" s="145"/>
      <c r="E23" s="58" t="s">
        <v>55</v>
      </c>
      <c r="F23" s="58"/>
      <c r="G23" s="82" t="s">
        <v>58</v>
      </c>
      <c r="H23" s="58" t="s">
        <v>59</v>
      </c>
      <c r="I23" s="58" t="s">
        <v>60</v>
      </c>
    </row>
    <row r="24" spans="1:9" ht="12.75">
      <c r="A24" s="47">
        <v>1960</v>
      </c>
      <c r="B24" s="7">
        <v>930</v>
      </c>
      <c r="C24" s="146">
        <v>204</v>
      </c>
      <c r="D24" s="147"/>
      <c r="E24" s="32">
        <v>1134</v>
      </c>
      <c r="F24" s="32">
        <v>1134</v>
      </c>
      <c r="G24" s="6">
        <v>45.464800000000004</v>
      </c>
      <c r="H24" s="20">
        <f aca="true" t="shared" si="3" ref="H24:H29">E24/G24</f>
        <v>24.942373000651052</v>
      </c>
      <c r="I24" s="8">
        <f aca="true" t="shared" si="4" ref="I24:I29">B24/G24</f>
        <v>20.455385265084196</v>
      </c>
    </row>
    <row r="25" spans="1:9" ht="12.75">
      <c r="A25" s="30">
        <f>A24+1</f>
        <v>1961</v>
      </c>
      <c r="B25" s="9">
        <v>931</v>
      </c>
      <c r="C25" s="140">
        <v>189</v>
      </c>
      <c r="D25" s="141"/>
      <c r="E25" s="32">
        <v>1120</v>
      </c>
      <c r="F25" s="32">
        <v>1120</v>
      </c>
      <c r="G25" s="6">
        <v>45.9037</v>
      </c>
      <c r="H25" s="20">
        <f t="shared" si="3"/>
        <v>24.398904663458502</v>
      </c>
      <c r="I25" s="8">
        <f t="shared" si="4"/>
        <v>20.28158950149988</v>
      </c>
    </row>
    <row r="26" spans="1:9" ht="12.75">
      <c r="A26" s="30">
        <f>A25+1</f>
        <v>1962</v>
      </c>
      <c r="B26" s="9">
        <v>856</v>
      </c>
      <c r="C26" s="140">
        <v>130</v>
      </c>
      <c r="D26" s="141"/>
      <c r="E26" s="32">
        <v>986</v>
      </c>
      <c r="F26" s="32">
        <v>986</v>
      </c>
      <c r="G26" s="6">
        <v>46.422</v>
      </c>
      <c r="H26" s="20">
        <f t="shared" si="3"/>
        <v>21.239929343845592</v>
      </c>
      <c r="I26" s="8">
        <f t="shared" si="4"/>
        <v>18.43953298005256</v>
      </c>
    </row>
    <row r="27" spans="1:9" ht="12.75">
      <c r="A27" s="30">
        <f>A26+1</f>
        <v>1963</v>
      </c>
      <c r="B27" s="9">
        <v>968</v>
      </c>
      <c r="C27" s="140">
        <v>33</v>
      </c>
      <c r="D27" s="141"/>
      <c r="E27" s="32">
        <v>1001</v>
      </c>
      <c r="F27" s="32">
        <v>1001</v>
      </c>
      <c r="G27" s="6">
        <v>47.5734</v>
      </c>
      <c r="H27" s="20">
        <f t="shared" si="3"/>
        <v>21.041170065624907</v>
      </c>
      <c r="I27" s="8">
        <f t="shared" si="4"/>
        <v>20.347505118406506</v>
      </c>
    </row>
    <row r="28" spans="1:9" ht="12.75">
      <c r="A28" s="30">
        <f>A27+1</f>
        <v>1964</v>
      </c>
      <c r="B28" s="9">
        <v>965</v>
      </c>
      <c r="C28" s="140">
        <v>32</v>
      </c>
      <c r="D28" s="141"/>
      <c r="E28" s="32">
        <v>997</v>
      </c>
      <c r="F28" s="32">
        <v>997</v>
      </c>
      <c r="G28" s="6">
        <v>48.1344</v>
      </c>
      <c r="H28" s="20">
        <f t="shared" si="3"/>
        <v>20.712837388645127</v>
      </c>
      <c r="I28" s="8">
        <f t="shared" si="4"/>
        <v>20.048032176572264</v>
      </c>
    </row>
    <row r="29" spans="1:9" ht="12.75">
      <c r="A29" s="31">
        <f>A28+1</f>
        <v>1965</v>
      </c>
      <c r="B29" s="12">
        <v>957</v>
      </c>
      <c r="C29" s="142">
        <v>32</v>
      </c>
      <c r="D29" s="143"/>
      <c r="E29" s="33">
        <v>989</v>
      </c>
      <c r="F29" s="33">
        <v>989</v>
      </c>
      <c r="G29" s="11">
        <v>48.561800000000005</v>
      </c>
      <c r="H29" s="21">
        <f t="shared" si="3"/>
        <v>20.365801926617216</v>
      </c>
      <c r="I29" s="14">
        <f t="shared" si="4"/>
        <v>19.70684776923425</v>
      </c>
    </row>
    <row r="31" ht="12.75">
      <c r="A31" s="15" t="s">
        <v>1</v>
      </c>
    </row>
    <row r="32" spans="1:6" ht="12.75">
      <c r="A32" s="6" t="s">
        <v>2</v>
      </c>
      <c r="B32" s="16" t="s">
        <v>3</v>
      </c>
      <c r="C32" s="17"/>
      <c r="D32" s="17"/>
      <c r="E32" s="17"/>
      <c r="F32" s="17"/>
    </row>
    <row r="33" spans="1:6" ht="12.75">
      <c r="A33" s="6" t="s">
        <v>4</v>
      </c>
      <c r="B33" t="s">
        <v>5</v>
      </c>
      <c r="C33" s="17"/>
      <c r="D33" s="17"/>
      <c r="E33" s="17"/>
      <c r="F33" s="17"/>
    </row>
    <row r="34" spans="1:3" ht="12.75">
      <c r="A34" s="99" t="s">
        <v>7</v>
      </c>
      <c r="C34" s="17"/>
    </row>
    <row r="35" spans="1:3" ht="12.75">
      <c r="A35" s="99" t="s">
        <v>6</v>
      </c>
      <c r="B35" s="16"/>
      <c r="C35" s="17"/>
    </row>
    <row r="36" ht="12.75">
      <c r="A36" s="6" t="s">
        <v>65</v>
      </c>
    </row>
    <row r="37" ht="12.75">
      <c r="A37" s="6" t="s">
        <v>66</v>
      </c>
    </row>
    <row r="38" ht="12.75">
      <c r="A38" s="6" t="s">
        <v>67</v>
      </c>
    </row>
    <row r="39" ht="12.75">
      <c r="A39" s="6" t="s">
        <v>68</v>
      </c>
    </row>
    <row r="40" ht="12.75">
      <c r="A40" s="6" t="s">
        <v>69</v>
      </c>
    </row>
    <row r="41" ht="12.75">
      <c r="A41" s="6" t="s">
        <v>70</v>
      </c>
    </row>
    <row r="42" ht="12.75">
      <c r="A42" s="6" t="s">
        <v>71</v>
      </c>
    </row>
    <row r="44" ht="15.75">
      <c r="A44" s="100" t="s">
        <v>127</v>
      </c>
    </row>
    <row r="46" spans="1:9" ht="12.75">
      <c r="A46" s="3" t="s">
        <v>87</v>
      </c>
      <c r="B46" s="36" t="s">
        <v>88</v>
      </c>
      <c r="C46" s="5">
        <v>1938</v>
      </c>
      <c r="D46" s="5">
        <v>1945</v>
      </c>
      <c r="E46" s="5">
        <v>1946</v>
      </c>
      <c r="F46" s="5">
        <v>1947</v>
      </c>
      <c r="G46" s="5">
        <v>1948</v>
      </c>
      <c r="H46" s="5">
        <v>1949</v>
      </c>
      <c r="I46" s="5">
        <v>1950</v>
      </c>
    </row>
    <row r="47" spans="1:9" ht="12.75">
      <c r="A47" s="41" t="s">
        <v>89</v>
      </c>
      <c r="B47" s="88" t="s">
        <v>82</v>
      </c>
      <c r="C47" s="73">
        <v>43</v>
      </c>
      <c r="D47" s="73">
        <v>42</v>
      </c>
      <c r="E47" s="73">
        <v>42</v>
      </c>
      <c r="F47" s="73">
        <v>45</v>
      </c>
      <c r="G47" s="73">
        <v>48</v>
      </c>
      <c r="H47" s="73">
        <v>51</v>
      </c>
      <c r="I47" s="73">
        <v>53</v>
      </c>
    </row>
    <row r="48" spans="1:9" ht="12.75">
      <c r="A48" s="38"/>
      <c r="B48" s="84" t="s">
        <v>83</v>
      </c>
      <c r="C48" s="74">
        <v>29</v>
      </c>
      <c r="D48" s="74">
        <v>25</v>
      </c>
      <c r="E48" s="74">
        <v>25</v>
      </c>
      <c r="F48" s="74">
        <v>26</v>
      </c>
      <c r="G48" s="74">
        <v>28</v>
      </c>
      <c r="H48" s="74">
        <v>29</v>
      </c>
      <c r="I48" s="74">
        <v>29</v>
      </c>
    </row>
    <row r="49" spans="1:9" ht="12.75">
      <c r="A49" s="40"/>
      <c r="B49" s="84" t="s">
        <v>0</v>
      </c>
      <c r="C49" s="78">
        <v>72</v>
      </c>
      <c r="D49" s="78">
        <v>67</v>
      </c>
      <c r="E49" s="78">
        <v>67</v>
      </c>
      <c r="F49" s="78">
        <v>71</v>
      </c>
      <c r="G49" s="78">
        <v>76</v>
      </c>
      <c r="H49" s="78">
        <v>80</v>
      </c>
      <c r="I49" s="78">
        <v>82</v>
      </c>
    </row>
    <row r="50" spans="1:9" ht="12.75">
      <c r="A50" s="41" t="s">
        <v>90</v>
      </c>
      <c r="B50" s="88" t="s">
        <v>82</v>
      </c>
      <c r="C50" s="73">
        <v>20</v>
      </c>
      <c r="D50" s="73">
        <v>19</v>
      </c>
      <c r="E50" s="73">
        <v>19</v>
      </c>
      <c r="F50" s="73">
        <v>18</v>
      </c>
      <c r="G50" s="73">
        <v>20</v>
      </c>
      <c r="H50" s="73">
        <v>20</v>
      </c>
      <c r="I50" s="73">
        <v>22</v>
      </c>
    </row>
    <row r="51" spans="1:9" ht="12.75">
      <c r="A51" s="38"/>
      <c r="B51" s="84" t="s">
        <v>83</v>
      </c>
      <c r="C51" s="74">
        <v>18</v>
      </c>
      <c r="D51" s="74">
        <v>19</v>
      </c>
      <c r="E51" s="74">
        <v>19</v>
      </c>
      <c r="F51" s="74">
        <v>24</v>
      </c>
      <c r="G51" s="74">
        <v>25</v>
      </c>
      <c r="H51" s="74">
        <v>25</v>
      </c>
      <c r="I51" s="74">
        <v>24</v>
      </c>
    </row>
    <row r="52" spans="1:9" ht="12.75">
      <c r="A52" s="40"/>
      <c r="B52" s="84" t="s">
        <v>0</v>
      </c>
      <c r="C52" s="78">
        <v>38</v>
      </c>
      <c r="D52" s="78">
        <v>38</v>
      </c>
      <c r="E52" s="78">
        <v>38</v>
      </c>
      <c r="F52" s="78">
        <v>42</v>
      </c>
      <c r="G52" s="78">
        <v>45</v>
      </c>
      <c r="H52" s="78">
        <v>45</v>
      </c>
      <c r="I52" s="78">
        <v>46</v>
      </c>
    </row>
    <row r="53" spans="1:9" ht="12.75">
      <c r="A53" s="41" t="s">
        <v>91</v>
      </c>
      <c r="B53" s="88" t="s">
        <v>82</v>
      </c>
      <c r="C53" s="73">
        <v>35</v>
      </c>
      <c r="D53" s="73">
        <v>36</v>
      </c>
      <c r="E53" s="73">
        <v>35</v>
      </c>
      <c r="F53" s="73">
        <v>35</v>
      </c>
      <c r="G53" s="73">
        <v>35</v>
      </c>
      <c r="H53" s="73">
        <v>35</v>
      </c>
      <c r="I53" s="73">
        <v>33</v>
      </c>
    </row>
    <row r="54" spans="1:9" ht="12.75">
      <c r="A54" s="38"/>
      <c r="B54" s="84" t="s">
        <v>83</v>
      </c>
      <c r="C54" s="74">
        <v>17</v>
      </c>
      <c r="D54" s="74">
        <v>25</v>
      </c>
      <c r="E54" s="74">
        <v>25</v>
      </c>
      <c r="F54" s="74">
        <v>26</v>
      </c>
      <c r="G54" s="74">
        <v>27</v>
      </c>
      <c r="H54" s="74">
        <v>27</v>
      </c>
      <c r="I54" s="74">
        <v>27</v>
      </c>
    </row>
    <row r="55" spans="1:9" ht="12.75">
      <c r="A55" s="40"/>
      <c r="B55" s="84" t="s">
        <v>0</v>
      </c>
      <c r="C55" s="78">
        <v>52</v>
      </c>
      <c r="D55" s="78">
        <v>61</v>
      </c>
      <c r="E55" s="78">
        <v>60</v>
      </c>
      <c r="F55" s="78">
        <v>61</v>
      </c>
      <c r="G55" s="78">
        <v>62</v>
      </c>
      <c r="H55" s="78">
        <v>62</v>
      </c>
      <c r="I55" s="78">
        <v>60</v>
      </c>
    </row>
    <row r="56" spans="1:9" ht="12.75">
      <c r="A56" s="41" t="s">
        <v>92</v>
      </c>
      <c r="B56" s="88" t="s">
        <v>82</v>
      </c>
      <c r="C56" s="73">
        <v>7</v>
      </c>
      <c r="D56" s="73">
        <v>7</v>
      </c>
      <c r="E56" s="73">
        <v>8</v>
      </c>
      <c r="F56" s="73">
        <v>8</v>
      </c>
      <c r="G56" s="73">
        <v>9</v>
      </c>
      <c r="H56" s="73">
        <v>9</v>
      </c>
      <c r="I56" s="73">
        <v>9</v>
      </c>
    </row>
    <row r="57" spans="1:9" ht="12.75">
      <c r="A57" s="38"/>
      <c r="B57" s="84" t="s">
        <v>83</v>
      </c>
      <c r="C57" s="74">
        <v>4</v>
      </c>
      <c r="D57" s="74">
        <v>3</v>
      </c>
      <c r="E57" s="74">
        <v>7</v>
      </c>
      <c r="F57" s="74">
        <v>6</v>
      </c>
      <c r="G57" s="74">
        <v>6</v>
      </c>
      <c r="H57" s="74">
        <v>6</v>
      </c>
      <c r="I57" s="74">
        <v>7</v>
      </c>
    </row>
    <row r="58" spans="1:9" ht="12.75">
      <c r="A58" s="40"/>
      <c r="B58" s="84" t="s">
        <v>0</v>
      </c>
      <c r="C58" s="78">
        <v>11</v>
      </c>
      <c r="D58" s="78">
        <v>10</v>
      </c>
      <c r="E58" s="78">
        <v>15</v>
      </c>
      <c r="F58" s="78">
        <v>14</v>
      </c>
      <c r="G58" s="78">
        <v>15</v>
      </c>
      <c r="H58" s="78">
        <v>15</v>
      </c>
      <c r="I58" s="78">
        <v>16</v>
      </c>
    </row>
    <row r="59" spans="1:9" ht="12.75">
      <c r="A59" s="38" t="s">
        <v>93</v>
      </c>
      <c r="B59" s="41" t="s">
        <v>82</v>
      </c>
      <c r="C59" s="74">
        <v>12</v>
      </c>
      <c r="D59" s="74">
        <v>12</v>
      </c>
      <c r="E59" s="74">
        <v>12</v>
      </c>
      <c r="F59" s="74">
        <v>12</v>
      </c>
      <c r="G59" s="74">
        <v>12</v>
      </c>
      <c r="H59" s="74">
        <v>12</v>
      </c>
      <c r="I59" s="74">
        <v>14</v>
      </c>
    </row>
    <row r="60" spans="1:9" ht="12.75">
      <c r="A60" s="38"/>
      <c r="B60" s="38" t="s">
        <v>83</v>
      </c>
      <c r="C60" s="74">
        <v>4</v>
      </c>
      <c r="D60" s="74">
        <v>6</v>
      </c>
      <c r="E60" s="74">
        <v>5</v>
      </c>
      <c r="F60" s="74">
        <v>5</v>
      </c>
      <c r="G60" s="74">
        <v>5</v>
      </c>
      <c r="H60" s="74">
        <v>5</v>
      </c>
      <c r="I60" s="74">
        <v>5</v>
      </c>
    </row>
    <row r="61" spans="1:9" ht="12.75">
      <c r="A61" s="38"/>
      <c r="B61" s="40" t="s">
        <v>0</v>
      </c>
      <c r="C61" s="74">
        <v>16</v>
      </c>
      <c r="D61" s="74">
        <v>18</v>
      </c>
      <c r="E61" s="74">
        <v>17</v>
      </c>
      <c r="F61" s="74">
        <v>17</v>
      </c>
      <c r="G61" s="74">
        <v>17</v>
      </c>
      <c r="H61" s="74">
        <v>17</v>
      </c>
      <c r="I61" s="74">
        <v>19</v>
      </c>
    </row>
    <row r="62" spans="1:9" ht="12.75">
      <c r="A62" s="138" t="s">
        <v>0</v>
      </c>
      <c r="B62" s="139"/>
      <c r="C62" s="80">
        <v>189</v>
      </c>
      <c r="D62" s="80">
        <v>194</v>
      </c>
      <c r="E62" s="80">
        <v>197</v>
      </c>
      <c r="F62" s="80">
        <v>205</v>
      </c>
      <c r="G62" s="80">
        <v>215</v>
      </c>
      <c r="H62" s="80">
        <v>219</v>
      </c>
      <c r="I62" s="80">
        <v>223</v>
      </c>
    </row>
    <row r="64" ht="12.75">
      <c r="A64" s="15" t="s">
        <v>129</v>
      </c>
    </row>
    <row r="65" ht="12.75">
      <c r="A65" s="6" t="s">
        <v>128</v>
      </c>
    </row>
  </sheetData>
  <mergeCells count="8">
    <mergeCell ref="A62:B62"/>
    <mergeCell ref="C28:D28"/>
    <mergeCell ref="C29:D29"/>
    <mergeCell ref="C23:D23"/>
    <mergeCell ref="C24:D24"/>
    <mergeCell ref="C25:D25"/>
    <mergeCell ref="C26:D26"/>
    <mergeCell ref="C27:D27"/>
  </mergeCells>
  <printOptions/>
  <pageMargins left="0.75" right="0.75" top="1" bottom="1" header="0.4921259845" footer="0.4921259845"/>
  <pageSetup fitToHeight="1" fitToWidth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4"/>
  <sheetViews>
    <sheetView workbookViewId="0" topLeftCell="A19">
      <selection activeCell="G30" sqref="G30"/>
    </sheetView>
  </sheetViews>
  <sheetFormatPr defaultColWidth="11.421875" defaultRowHeight="12.75"/>
  <sheetData>
    <row r="2" ht="15.75">
      <c r="B2" s="100" t="s">
        <v>130</v>
      </c>
    </row>
    <row r="4" spans="2:6" ht="12.75">
      <c r="B4" s="59"/>
      <c r="C4" s="94" t="s">
        <v>53</v>
      </c>
      <c r="D4" s="94" t="s">
        <v>57</v>
      </c>
      <c r="E4" s="94" t="s">
        <v>56</v>
      </c>
      <c r="F4" s="94" t="s">
        <v>55</v>
      </c>
    </row>
    <row r="5" spans="2:6" ht="12.75">
      <c r="B5" s="40"/>
      <c r="C5" s="86" t="s">
        <v>96</v>
      </c>
      <c r="D5" s="86" t="s">
        <v>97</v>
      </c>
      <c r="E5" s="86" t="s">
        <v>131</v>
      </c>
      <c r="F5" s="86" t="s">
        <v>98</v>
      </c>
    </row>
    <row r="6" spans="2:6" ht="12.75">
      <c r="B6" s="38">
        <v>1900</v>
      </c>
      <c r="C6" s="84">
        <v>1138</v>
      </c>
      <c r="D6" s="84">
        <v>326</v>
      </c>
      <c r="E6" s="84">
        <f aca="true" t="shared" si="0" ref="E6:E19">C6-D6</f>
        <v>812</v>
      </c>
      <c r="F6" s="101">
        <f aca="true" t="shared" si="1" ref="F6:F25">F7-E6</f>
        <v>8727</v>
      </c>
    </row>
    <row r="7" spans="2:6" ht="12.75">
      <c r="B7" s="38">
        <f aca="true" t="shared" si="2" ref="B7:B36">B6+1</f>
        <v>1901</v>
      </c>
      <c r="C7" s="84">
        <v>964</v>
      </c>
      <c r="D7" s="84">
        <v>372</v>
      </c>
      <c r="E7" s="84">
        <f t="shared" si="0"/>
        <v>592</v>
      </c>
      <c r="F7" s="101">
        <f t="shared" si="1"/>
        <v>9539</v>
      </c>
    </row>
    <row r="8" spans="2:6" ht="12.75">
      <c r="B8" s="38">
        <f t="shared" si="2"/>
        <v>1902</v>
      </c>
      <c r="C8" s="84">
        <v>919</v>
      </c>
      <c r="D8" s="84">
        <v>415</v>
      </c>
      <c r="E8" s="84">
        <f t="shared" si="0"/>
        <v>504</v>
      </c>
      <c r="F8" s="101">
        <f t="shared" si="1"/>
        <v>10131</v>
      </c>
    </row>
    <row r="9" spans="2:6" ht="12.75">
      <c r="B9" s="38">
        <f t="shared" si="2"/>
        <v>1903</v>
      </c>
      <c r="C9" s="84">
        <v>855</v>
      </c>
      <c r="D9" s="84">
        <v>384</v>
      </c>
      <c r="E9" s="84">
        <f t="shared" si="0"/>
        <v>471</v>
      </c>
      <c r="F9" s="101">
        <f t="shared" si="1"/>
        <v>10635</v>
      </c>
    </row>
    <row r="10" spans="2:6" ht="12.75">
      <c r="B10" s="38">
        <f t="shared" si="2"/>
        <v>1904</v>
      </c>
      <c r="C10" s="84">
        <v>892</v>
      </c>
      <c r="D10" s="84">
        <v>352</v>
      </c>
      <c r="E10" s="84">
        <f t="shared" si="0"/>
        <v>540</v>
      </c>
      <c r="F10" s="101">
        <f t="shared" si="1"/>
        <v>11106</v>
      </c>
    </row>
    <row r="11" spans="2:6" ht="12.75">
      <c r="B11" s="38">
        <f t="shared" si="2"/>
        <v>1905</v>
      </c>
      <c r="C11" s="84">
        <v>1112</v>
      </c>
      <c r="D11" s="84">
        <v>419</v>
      </c>
      <c r="E11" s="84">
        <f t="shared" si="0"/>
        <v>693</v>
      </c>
      <c r="F11" s="101">
        <f t="shared" si="1"/>
        <v>11646</v>
      </c>
    </row>
    <row r="12" spans="2:6" ht="12.75">
      <c r="B12" s="38">
        <f t="shared" si="2"/>
        <v>1906</v>
      </c>
      <c r="C12" s="84">
        <v>1111</v>
      </c>
      <c r="D12" s="84">
        <v>368</v>
      </c>
      <c r="E12" s="84">
        <f t="shared" si="0"/>
        <v>743</v>
      </c>
      <c r="F12" s="101">
        <f t="shared" si="1"/>
        <v>12339</v>
      </c>
    </row>
    <row r="13" spans="2:6" ht="12.75">
      <c r="B13" s="38">
        <f t="shared" si="2"/>
        <v>1907</v>
      </c>
      <c r="C13" s="84">
        <v>1391</v>
      </c>
      <c r="D13" s="84">
        <v>421</v>
      </c>
      <c r="E13" s="84">
        <f t="shared" si="0"/>
        <v>970</v>
      </c>
      <c r="F13" s="101">
        <f t="shared" si="1"/>
        <v>13082</v>
      </c>
    </row>
    <row r="14" spans="2:6" ht="12.75">
      <c r="B14" s="38">
        <f t="shared" si="2"/>
        <v>1908</v>
      </c>
      <c r="C14" s="84">
        <v>1364</v>
      </c>
      <c r="D14" s="84">
        <v>452</v>
      </c>
      <c r="E14" s="84">
        <f t="shared" si="0"/>
        <v>912</v>
      </c>
      <c r="F14" s="101">
        <f t="shared" si="1"/>
        <v>14052</v>
      </c>
    </row>
    <row r="15" spans="2:6" ht="12.75">
      <c r="B15" s="38">
        <f t="shared" si="2"/>
        <v>1909</v>
      </c>
      <c r="C15" s="84">
        <v>1319</v>
      </c>
      <c r="D15" s="84">
        <v>491</v>
      </c>
      <c r="E15" s="84">
        <f t="shared" si="0"/>
        <v>828</v>
      </c>
      <c r="F15" s="101">
        <f t="shared" si="1"/>
        <v>14964</v>
      </c>
    </row>
    <row r="16" spans="2:6" ht="12.75">
      <c r="B16" s="38">
        <f t="shared" si="2"/>
        <v>1910</v>
      </c>
      <c r="C16" s="84">
        <v>1678</v>
      </c>
      <c r="D16" s="84">
        <v>469</v>
      </c>
      <c r="E16" s="84">
        <f t="shared" si="0"/>
        <v>1209</v>
      </c>
      <c r="F16" s="101">
        <f t="shared" si="1"/>
        <v>15792</v>
      </c>
    </row>
    <row r="17" spans="2:6" ht="12.75">
      <c r="B17" s="38">
        <f t="shared" si="2"/>
        <v>1911</v>
      </c>
      <c r="C17" s="84">
        <v>1724</v>
      </c>
      <c r="D17" s="84">
        <v>537</v>
      </c>
      <c r="E17" s="84">
        <f t="shared" si="0"/>
        <v>1187</v>
      </c>
      <c r="F17" s="101">
        <f t="shared" si="1"/>
        <v>17001</v>
      </c>
    </row>
    <row r="18" spans="2:6" ht="12.75">
      <c r="B18" s="38">
        <f t="shared" si="2"/>
        <v>1912</v>
      </c>
      <c r="C18" s="84">
        <v>1758</v>
      </c>
      <c r="D18" s="84">
        <v>627</v>
      </c>
      <c r="E18" s="84">
        <f t="shared" si="0"/>
        <v>1131</v>
      </c>
      <c r="F18" s="101">
        <f t="shared" si="1"/>
        <v>18188</v>
      </c>
    </row>
    <row r="19" spans="2:6" ht="12.75">
      <c r="B19" s="38">
        <f t="shared" si="2"/>
        <v>1913</v>
      </c>
      <c r="C19" s="84">
        <v>1566</v>
      </c>
      <c r="D19" s="84">
        <v>642</v>
      </c>
      <c r="E19" s="84">
        <f t="shared" si="0"/>
        <v>924</v>
      </c>
      <c r="F19" s="101">
        <f t="shared" si="1"/>
        <v>19319</v>
      </c>
    </row>
    <row r="20" spans="2:6" ht="12.75">
      <c r="B20" s="38">
        <f t="shared" si="2"/>
        <v>1914</v>
      </c>
      <c r="C20" s="84"/>
      <c r="D20" s="84"/>
      <c r="E20" s="84"/>
      <c r="F20" s="101">
        <f t="shared" si="1"/>
        <v>20243</v>
      </c>
    </row>
    <row r="21" spans="2:6" ht="12.75">
      <c r="B21" s="38">
        <f t="shared" si="2"/>
        <v>1915</v>
      </c>
      <c r="C21" s="84"/>
      <c r="D21" s="84"/>
      <c r="E21" s="84"/>
      <c r="F21" s="101">
        <f t="shared" si="1"/>
        <v>20243</v>
      </c>
    </row>
    <row r="22" spans="2:6" ht="12.75">
      <c r="B22" s="38">
        <f t="shared" si="2"/>
        <v>1916</v>
      </c>
      <c r="C22" s="84"/>
      <c r="D22" s="84"/>
      <c r="E22" s="84"/>
      <c r="F22" s="101">
        <f t="shared" si="1"/>
        <v>20243</v>
      </c>
    </row>
    <row r="23" spans="2:6" ht="12.75">
      <c r="B23" s="38">
        <f t="shared" si="2"/>
        <v>1917</v>
      </c>
      <c r="C23" s="84"/>
      <c r="D23" s="84"/>
      <c r="E23" s="84"/>
      <c r="F23" s="101">
        <f t="shared" si="1"/>
        <v>20243</v>
      </c>
    </row>
    <row r="24" spans="2:6" ht="12.75">
      <c r="B24" s="38">
        <f t="shared" si="2"/>
        <v>1918</v>
      </c>
      <c r="C24" s="84"/>
      <c r="D24" s="84"/>
      <c r="E24" s="84"/>
      <c r="F24" s="101">
        <f t="shared" si="1"/>
        <v>20243</v>
      </c>
    </row>
    <row r="25" spans="2:6" ht="12.75">
      <c r="B25" s="38">
        <f t="shared" si="2"/>
        <v>1919</v>
      </c>
      <c r="C25" s="84">
        <v>3111</v>
      </c>
      <c r="D25" s="84">
        <v>688</v>
      </c>
      <c r="E25" s="84">
        <f aca="true" t="shared" si="3" ref="E25:E36">C25-D25</f>
        <v>2423</v>
      </c>
      <c r="F25" s="101">
        <f t="shared" si="1"/>
        <v>20243</v>
      </c>
    </row>
    <row r="26" spans="2:6" ht="12.75">
      <c r="B26" s="38">
        <f t="shared" si="2"/>
        <v>1920</v>
      </c>
      <c r="C26" s="84">
        <v>4000</v>
      </c>
      <c r="D26" s="84"/>
      <c r="E26" s="84">
        <f t="shared" si="3"/>
        <v>4000</v>
      </c>
      <c r="F26" s="101">
        <v>22666</v>
      </c>
    </row>
    <row r="27" spans="2:6" ht="12.75">
      <c r="B27" s="38">
        <f t="shared" si="2"/>
        <v>1921</v>
      </c>
      <c r="C27" s="84">
        <v>2508</v>
      </c>
      <c r="D27" s="84">
        <v>1034</v>
      </c>
      <c r="E27" s="84">
        <f t="shared" si="3"/>
        <v>1474</v>
      </c>
      <c r="F27" s="101">
        <f aca="true" t="shared" si="4" ref="F27:F36">F26+E27</f>
        <v>24140</v>
      </c>
    </row>
    <row r="28" spans="2:6" ht="12.75">
      <c r="B28" s="38">
        <f t="shared" si="2"/>
        <v>1922</v>
      </c>
      <c r="C28" s="84">
        <v>2467</v>
      </c>
      <c r="D28" s="84">
        <v>1098</v>
      </c>
      <c r="E28" s="84">
        <f t="shared" si="3"/>
        <v>1369</v>
      </c>
      <c r="F28" s="101">
        <f t="shared" si="4"/>
        <v>25509</v>
      </c>
    </row>
    <row r="29" spans="2:6" ht="12.75">
      <c r="B29" s="38">
        <f t="shared" si="2"/>
        <v>1923</v>
      </c>
      <c r="C29" s="84">
        <v>3055</v>
      </c>
      <c r="D29" s="84">
        <v>1111</v>
      </c>
      <c r="E29" s="84">
        <f t="shared" si="3"/>
        <v>1944</v>
      </c>
      <c r="F29" s="101">
        <f t="shared" si="4"/>
        <v>27453</v>
      </c>
    </row>
    <row r="30" spans="2:6" ht="12.75">
      <c r="B30" s="38">
        <f t="shared" si="2"/>
        <v>1924</v>
      </c>
      <c r="C30" s="84">
        <v>3435</v>
      </c>
      <c r="D30" s="84">
        <v>1016</v>
      </c>
      <c r="E30" s="84">
        <f t="shared" si="3"/>
        <v>2419</v>
      </c>
      <c r="F30" s="101">
        <f t="shared" si="4"/>
        <v>29872</v>
      </c>
    </row>
    <row r="31" spans="2:6" ht="12.75">
      <c r="B31" s="38">
        <f t="shared" si="2"/>
        <v>1925</v>
      </c>
      <c r="C31" s="84">
        <v>3477</v>
      </c>
      <c r="D31" s="84">
        <v>905</v>
      </c>
      <c r="E31" s="84">
        <f t="shared" si="3"/>
        <v>2572</v>
      </c>
      <c r="F31" s="101">
        <f t="shared" si="4"/>
        <v>32444</v>
      </c>
    </row>
    <row r="32" spans="2:6" ht="12.75">
      <c r="B32" s="38">
        <f t="shared" si="2"/>
        <v>1926</v>
      </c>
      <c r="C32" s="84">
        <v>2583</v>
      </c>
      <c r="D32" s="84">
        <v>865</v>
      </c>
      <c r="E32" s="84">
        <f t="shared" si="3"/>
        <v>1718</v>
      </c>
      <c r="F32" s="101">
        <f t="shared" si="4"/>
        <v>34162</v>
      </c>
    </row>
    <row r="33" spans="2:6" ht="12.75">
      <c r="B33" s="38">
        <f t="shared" si="2"/>
        <v>1927</v>
      </c>
      <c r="C33" s="84">
        <v>2307</v>
      </c>
      <c r="D33" s="84">
        <v>508</v>
      </c>
      <c r="E33" s="84">
        <f t="shared" si="3"/>
        <v>1799</v>
      </c>
      <c r="F33" s="101">
        <f t="shared" si="4"/>
        <v>35961</v>
      </c>
    </row>
    <row r="34" spans="2:6" ht="12.75">
      <c r="B34" s="38">
        <f t="shared" si="2"/>
        <v>1928</v>
      </c>
      <c r="C34" s="84">
        <v>2971</v>
      </c>
      <c r="D34" s="84">
        <v>683</v>
      </c>
      <c r="E34" s="84">
        <f t="shared" si="3"/>
        <v>2288</v>
      </c>
      <c r="F34" s="101">
        <f t="shared" si="4"/>
        <v>38249</v>
      </c>
    </row>
    <row r="35" spans="2:6" ht="12.75">
      <c r="B35" s="38">
        <f t="shared" si="2"/>
        <v>1929</v>
      </c>
      <c r="C35" s="84">
        <v>3130</v>
      </c>
      <c r="D35" s="84">
        <v>933</v>
      </c>
      <c r="E35" s="84">
        <f t="shared" si="3"/>
        <v>2197</v>
      </c>
      <c r="F35" s="101">
        <f t="shared" si="4"/>
        <v>40446</v>
      </c>
    </row>
    <row r="36" spans="2:6" ht="12.75">
      <c r="B36" s="40">
        <f t="shared" si="2"/>
        <v>1930</v>
      </c>
      <c r="C36" s="86">
        <v>3057</v>
      </c>
      <c r="D36" s="86">
        <v>1236</v>
      </c>
      <c r="E36" s="86">
        <f t="shared" si="3"/>
        <v>1821</v>
      </c>
      <c r="F36" s="102">
        <f t="shared" si="4"/>
        <v>42267</v>
      </c>
    </row>
    <row r="38" ht="12.75">
      <c r="B38" s="15" t="s">
        <v>136</v>
      </c>
    </row>
    <row r="39" ht="12.75">
      <c r="B39" s="6" t="s">
        <v>132</v>
      </c>
    </row>
    <row r="40" ht="12.75">
      <c r="B40" s="6" t="s">
        <v>133</v>
      </c>
    </row>
    <row r="41" ht="12.75">
      <c r="B41" s="6" t="s">
        <v>134</v>
      </c>
    </row>
    <row r="42" ht="12.75">
      <c r="B42" s="6" t="s">
        <v>135</v>
      </c>
    </row>
    <row r="43" ht="12.75">
      <c r="B43" s="6" t="s">
        <v>137</v>
      </c>
    </row>
    <row r="44" ht="12.75">
      <c r="B44" s="6" t="s">
        <v>138</v>
      </c>
    </row>
  </sheetData>
  <printOptions/>
  <pageMargins left="0.75" right="0.75" top="1" bottom="1" header="0.4921259845" footer="0.4921259845"/>
  <pageSetup fitToHeight="1" fitToWidth="1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workbookViewId="0" topLeftCell="A19">
      <selection activeCell="A2" sqref="A2"/>
    </sheetView>
  </sheetViews>
  <sheetFormatPr defaultColWidth="11.421875" defaultRowHeight="12.75"/>
  <sheetData>
    <row r="2" ht="15.75">
      <c r="A2" s="100" t="s">
        <v>147</v>
      </c>
    </row>
    <row r="4" spans="1:9" ht="12.75">
      <c r="A4" s="3">
        <v>1938</v>
      </c>
      <c r="B4" s="5" t="s">
        <v>82</v>
      </c>
      <c r="C4" s="5" t="s">
        <v>83</v>
      </c>
      <c r="D4" s="5" t="s">
        <v>0</v>
      </c>
      <c r="F4" s="3">
        <v>1945</v>
      </c>
      <c r="G4" s="5" t="s">
        <v>82</v>
      </c>
      <c r="H4" s="5" t="s">
        <v>83</v>
      </c>
      <c r="I4" s="5" t="s">
        <v>0</v>
      </c>
    </row>
    <row r="5" spans="1:9" ht="12.75">
      <c r="A5" s="38" t="s">
        <v>52</v>
      </c>
      <c r="B5" s="17">
        <v>516</v>
      </c>
      <c r="C5" s="7">
        <v>258</v>
      </c>
      <c r="D5" s="7">
        <v>774</v>
      </c>
      <c r="F5" s="38" t="s">
        <v>52</v>
      </c>
      <c r="G5" s="17">
        <v>531</v>
      </c>
      <c r="H5" s="7">
        <v>235</v>
      </c>
      <c r="I5" s="73">
        <v>766</v>
      </c>
    </row>
    <row r="6" spans="1:9" ht="12.75">
      <c r="A6" s="38" t="s">
        <v>54</v>
      </c>
      <c r="B6" s="17">
        <v>117</v>
      </c>
      <c r="C6" s="9">
        <v>72</v>
      </c>
      <c r="D6" s="9">
        <v>189</v>
      </c>
      <c r="F6" s="38" t="s">
        <v>54</v>
      </c>
      <c r="G6" s="17">
        <v>116</v>
      </c>
      <c r="H6" s="9">
        <v>78</v>
      </c>
      <c r="I6" s="74">
        <v>194</v>
      </c>
    </row>
    <row r="7" spans="1:9" ht="12.75">
      <c r="A7" s="38" t="s">
        <v>61</v>
      </c>
      <c r="B7" s="62">
        <v>43</v>
      </c>
      <c r="C7" s="9">
        <v>25</v>
      </c>
      <c r="D7" s="9">
        <v>68</v>
      </c>
      <c r="F7" s="38" t="s">
        <v>61</v>
      </c>
      <c r="G7" s="17">
        <v>33</v>
      </c>
      <c r="H7" s="9">
        <v>16</v>
      </c>
      <c r="I7" s="74">
        <v>49</v>
      </c>
    </row>
    <row r="8" spans="1:9" ht="12.75">
      <c r="A8" s="38" t="s">
        <v>84</v>
      </c>
      <c r="B8" s="17">
        <v>128</v>
      </c>
      <c r="C8" s="9">
        <v>22</v>
      </c>
      <c r="D8" s="9">
        <v>150</v>
      </c>
      <c r="F8" s="38" t="s">
        <v>84</v>
      </c>
      <c r="G8" s="17">
        <v>131</v>
      </c>
      <c r="H8" s="9">
        <v>26</v>
      </c>
      <c r="I8" s="74">
        <v>157</v>
      </c>
    </row>
    <row r="9" spans="1:9" ht="12.75">
      <c r="A9" s="63" t="s">
        <v>85</v>
      </c>
      <c r="B9" s="64">
        <f>SUM(B5:B7)</f>
        <v>676</v>
      </c>
      <c r="C9" s="65">
        <f>SUM(C5:C7)</f>
        <v>355</v>
      </c>
      <c r="D9" s="66">
        <f>SUM(D5:D7)</f>
        <v>1031</v>
      </c>
      <c r="F9" s="67" t="s">
        <v>85</v>
      </c>
      <c r="G9" s="64">
        <f>SUM(G5:G7)</f>
        <v>680</v>
      </c>
      <c r="H9" s="65">
        <f>SUM(H5:H7)</f>
        <v>329</v>
      </c>
      <c r="I9" s="69">
        <f>SUM(I5:I7)</f>
        <v>1009</v>
      </c>
    </row>
    <row r="10" spans="1:9" ht="12.75">
      <c r="A10" s="31" t="s">
        <v>0</v>
      </c>
      <c r="B10" s="70">
        <f>SUM(B5:B8)</f>
        <v>804</v>
      </c>
      <c r="C10" s="71">
        <f>SUM(C5:C8)</f>
        <v>377</v>
      </c>
      <c r="D10" s="72">
        <f>SUM(D5:D8)</f>
        <v>1181</v>
      </c>
      <c r="F10" s="40" t="s">
        <v>0</v>
      </c>
      <c r="G10" s="70">
        <f>SUM(G5:G8)</f>
        <v>811</v>
      </c>
      <c r="H10" s="71">
        <f>SUM(H5:H8)</f>
        <v>355</v>
      </c>
      <c r="I10" s="75">
        <f>SUM(I5:I8)</f>
        <v>1166</v>
      </c>
    </row>
    <row r="12" spans="1:9" ht="12.75">
      <c r="A12" s="3">
        <v>1946</v>
      </c>
      <c r="B12" s="5" t="s">
        <v>82</v>
      </c>
      <c r="C12" s="5" t="s">
        <v>83</v>
      </c>
      <c r="D12" s="5" t="s">
        <v>0</v>
      </c>
      <c r="F12" s="3">
        <v>1947</v>
      </c>
      <c r="G12" s="5" t="s">
        <v>82</v>
      </c>
      <c r="H12" s="5" t="s">
        <v>83</v>
      </c>
      <c r="I12" s="5" t="s">
        <v>0</v>
      </c>
    </row>
    <row r="13" spans="1:9" ht="12.75">
      <c r="A13" s="38" t="s">
        <v>52</v>
      </c>
      <c r="B13" s="17">
        <f>D13-C13</f>
        <v>536</v>
      </c>
      <c r="C13" s="7">
        <v>257</v>
      </c>
      <c r="D13" s="73">
        <v>793</v>
      </c>
      <c r="F13" s="38" t="s">
        <v>52</v>
      </c>
      <c r="G13" s="7">
        <v>556</v>
      </c>
      <c r="H13" s="73">
        <v>284</v>
      </c>
      <c r="I13" s="73">
        <v>840</v>
      </c>
    </row>
    <row r="14" spans="1:9" ht="12.75">
      <c r="A14" s="38" t="s">
        <v>54</v>
      </c>
      <c r="B14" s="17">
        <f>D14-C14</f>
        <v>116</v>
      </c>
      <c r="C14" s="9">
        <v>81</v>
      </c>
      <c r="D14" s="74">
        <v>197</v>
      </c>
      <c r="F14" s="38" t="s">
        <v>54</v>
      </c>
      <c r="G14" s="9">
        <v>118</v>
      </c>
      <c r="H14" s="74">
        <v>87</v>
      </c>
      <c r="I14" s="74">
        <v>205</v>
      </c>
    </row>
    <row r="15" spans="1:9" ht="12.75">
      <c r="A15" s="38" t="s">
        <v>61</v>
      </c>
      <c r="B15" s="17">
        <v>33</v>
      </c>
      <c r="C15" s="9">
        <v>17</v>
      </c>
      <c r="D15" s="74">
        <v>50</v>
      </c>
      <c r="F15" s="38" t="s">
        <v>61</v>
      </c>
      <c r="G15" s="9">
        <v>33</v>
      </c>
      <c r="H15" s="74">
        <v>17</v>
      </c>
      <c r="I15" s="74">
        <v>50</v>
      </c>
    </row>
    <row r="16" spans="1:9" ht="12.75">
      <c r="A16" s="38" t="s">
        <v>84</v>
      </c>
      <c r="B16" s="17">
        <f>D16-C16</f>
        <v>131</v>
      </c>
      <c r="C16" s="9">
        <v>24</v>
      </c>
      <c r="D16" s="74">
        <v>155</v>
      </c>
      <c r="F16" s="38" t="s">
        <v>84</v>
      </c>
      <c r="G16" s="9">
        <v>131</v>
      </c>
      <c r="H16" s="74">
        <v>24</v>
      </c>
      <c r="I16" s="74">
        <v>155</v>
      </c>
    </row>
    <row r="17" spans="1:9" ht="12.75">
      <c r="A17" s="67" t="s">
        <v>85</v>
      </c>
      <c r="B17" s="64">
        <f>SUM(B13:B15)</f>
        <v>685</v>
      </c>
      <c r="C17" s="65">
        <f>SUM(C13:C15)</f>
        <v>355</v>
      </c>
      <c r="D17" s="69">
        <f>SUM(D13:D15)</f>
        <v>1040</v>
      </c>
      <c r="F17" s="67" t="s">
        <v>85</v>
      </c>
      <c r="G17" s="65">
        <f>SUM(G13:G15)</f>
        <v>707</v>
      </c>
      <c r="H17" s="68">
        <f>SUM(H13:H15)</f>
        <v>388</v>
      </c>
      <c r="I17" s="69">
        <f>SUM(I13:I15)</f>
        <v>1095</v>
      </c>
    </row>
    <row r="18" spans="1:9" ht="12.75">
      <c r="A18" s="40" t="s">
        <v>0</v>
      </c>
      <c r="B18" s="70">
        <f>SUM(B13:B16)</f>
        <v>816</v>
      </c>
      <c r="C18" s="71">
        <f>SUM(C13:C16)</f>
        <v>379</v>
      </c>
      <c r="D18" s="75">
        <f>SUM(D13:D16)</f>
        <v>1195</v>
      </c>
      <c r="F18" s="40" t="s">
        <v>0</v>
      </c>
      <c r="G18" s="71">
        <f>SUM(G13:G16)</f>
        <v>838</v>
      </c>
      <c r="H18" s="76">
        <f>SUM(H13:H16)</f>
        <v>412</v>
      </c>
      <c r="I18" s="75">
        <f>SUM(I13:I16)</f>
        <v>1250</v>
      </c>
    </row>
    <row r="20" spans="1:9" ht="12.75">
      <c r="A20" s="3">
        <v>1948</v>
      </c>
      <c r="B20" s="5" t="s">
        <v>82</v>
      </c>
      <c r="C20" s="5" t="s">
        <v>83</v>
      </c>
      <c r="D20" s="5" t="s">
        <v>0</v>
      </c>
      <c r="F20" s="3">
        <v>1949</v>
      </c>
      <c r="G20" s="5" t="s">
        <v>82</v>
      </c>
      <c r="H20" s="5" t="s">
        <v>83</v>
      </c>
      <c r="I20" s="5" t="s">
        <v>0</v>
      </c>
    </row>
    <row r="21" spans="1:9" ht="12.75">
      <c r="A21" s="38" t="s">
        <v>52</v>
      </c>
      <c r="B21" s="17">
        <v>590</v>
      </c>
      <c r="C21" s="7">
        <v>313</v>
      </c>
      <c r="D21" s="73">
        <v>903</v>
      </c>
      <c r="F21" s="38" t="s">
        <v>52</v>
      </c>
      <c r="G21" s="7">
        <v>604</v>
      </c>
      <c r="H21" s="73">
        <v>320</v>
      </c>
      <c r="I21" s="73">
        <v>924</v>
      </c>
    </row>
    <row r="22" spans="1:9" ht="12.75">
      <c r="A22" s="38" t="s">
        <v>54</v>
      </c>
      <c r="B22" s="17">
        <v>123</v>
      </c>
      <c r="C22" s="9">
        <v>91</v>
      </c>
      <c r="D22" s="74">
        <v>214</v>
      </c>
      <c r="F22" s="38" t="s">
        <v>54</v>
      </c>
      <c r="G22" s="9">
        <v>127</v>
      </c>
      <c r="H22" s="74">
        <v>92</v>
      </c>
      <c r="I22" s="74">
        <v>219</v>
      </c>
    </row>
    <row r="23" spans="1:9" ht="12.75">
      <c r="A23" s="38" t="s">
        <v>61</v>
      </c>
      <c r="B23" s="17">
        <v>34</v>
      </c>
      <c r="C23" s="9">
        <v>18</v>
      </c>
      <c r="D23" s="74">
        <v>52</v>
      </c>
      <c r="F23" s="38" t="s">
        <v>61</v>
      </c>
      <c r="G23" s="9">
        <v>34</v>
      </c>
      <c r="H23" s="74">
        <v>18</v>
      </c>
      <c r="I23" s="74">
        <v>52</v>
      </c>
    </row>
    <row r="24" spans="1:9" ht="12.75">
      <c r="A24" s="38" t="s">
        <v>84</v>
      </c>
      <c r="B24" s="17">
        <v>131</v>
      </c>
      <c r="C24" s="9">
        <v>24</v>
      </c>
      <c r="D24" s="74">
        <v>155</v>
      </c>
      <c r="F24" s="38" t="s">
        <v>84</v>
      </c>
      <c r="G24" s="9">
        <v>146</v>
      </c>
      <c r="H24" s="74">
        <v>22</v>
      </c>
      <c r="I24" s="74">
        <v>138</v>
      </c>
    </row>
    <row r="25" spans="1:9" ht="12.75">
      <c r="A25" s="67" t="s">
        <v>85</v>
      </c>
      <c r="B25" s="64">
        <f>SUM(B21:B23)</f>
        <v>747</v>
      </c>
      <c r="C25" s="65">
        <f>SUM(C21:C23)</f>
        <v>422</v>
      </c>
      <c r="D25" s="69">
        <f>SUM(D21:D23)</f>
        <v>1169</v>
      </c>
      <c r="F25" s="67" t="s">
        <v>85</v>
      </c>
      <c r="G25" s="65">
        <f>SUM(G21:G23)</f>
        <v>765</v>
      </c>
      <c r="H25" s="68">
        <f>SUM(H21:H23)</f>
        <v>430</v>
      </c>
      <c r="I25" s="69">
        <f>SUM(I21:I23)</f>
        <v>1195</v>
      </c>
    </row>
    <row r="26" spans="1:9" ht="12.75">
      <c r="A26" s="40" t="s">
        <v>0</v>
      </c>
      <c r="B26" s="70">
        <f>SUM(B21:B24)</f>
        <v>878</v>
      </c>
      <c r="C26" s="71">
        <f>SUM(C21:C24)</f>
        <v>446</v>
      </c>
      <c r="D26" s="75">
        <f>SUM(D21:D24)</f>
        <v>1324</v>
      </c>
      <c r="F26" s="40" t="s">
        <v>0</v>
      </c>
      <c r="G26" s="12">
        <v>881</v>
      </c>
      <c r="H26" s="78">
        <v>452</v>
      </c>
      <c r="I26" s="79">
        <v>1333</v>
      </c>
    </row>
    <row r="28" spans="1:9" ht="12.75">
      <c r="A28" s="3">
        <v>1950</v>
      </c>
      <c r="B28" s="5" t="s">
        <v>82</v>
      </c>
      <c r="C28" s="5" t="s">
        <v>83</v>
      </c>
      <c r="D28" s="5" t="s">
        <v>0</v>
      </c>
      <c r="F28" s="3">
        <v>1951</v>
      </c>
      <c r="G28" s="5" t="s">
        <v>82</v>
      </c>
      <c r="H28" s="5" t="s">
        <v>83</v>
      </c>
      <c r="I28" s="5" t="s">
        <v>0</v>
      </c>
    </row>
    <row r="29" spans="1:9" ht="12.75">
      <c r="A29" s="38" t="s">
        <v>52</v>
      </c>
      <c r="B29" s="7">
        <v>602</v>
      </c>
      <c r="C29" s="73">
        <v>319</v>
      </c>
      <c r="D29" s="73">
        <v>921</v>
      </c>
      <c r="F29" s="38" t="s">
        <v>52</v>
      </c>
      <c r="G29" s="7">
        <v>627</v>
      </c>
      <c r="H29" s="73">
        <v>323</v>
      </c>
      <c r="I29" s="73">
        <v>950</v>
      </c>
    </row>
    <row r="30" spans="1:9" ht="12.75">
      <c r="A30" s="38" t="s">
        <v>54</v>
      </c>
      <c r="B30" s="9">
        <v>131</v>
      </c>
      <c r="C30" s="74">
        <v>92</v>
      </c>
      <c r="D30" s="74">
        <v>223</v>
      </c>
      <c r="F30" s="38" t="s">
        <v>54</v>
      </c>
      <c r="G30" s="9">
        <v>132</v>
      </c>
      <c r="H30" s="74">
        <v>96</v>
      </c>
      <c r="I30" s="74">
        <v>228</v>
      </c>
    </row>
    <row r="31" spans="1:9" ht="12.75">
      <c r="A31" s="38" t="s">
        <v>61</v>
      </c>
      <c r="B31" s="9">
        <v>36</v>
      </c>
      <c r="C31" s="74">
        <v>17</v>
      </c>
      <c r="D31" s="74">
        <v>53</v>
      </c>
      <c r="F31" s="38" t="s">
        <v>61</v>
      </c>
      <c r="G31" s="9">
        <v>36</v>
      </c>
      <c r="H31" s="74">
        <v>20</v>
      </c>
      <c r="I31" s="74">
        <v>56</v>
      </c>
    </row>
    <row r="32" spans="1:9" ht="12.75">
      <c r="A32" s="38" t="s">
        <v>84</v>
      </c>
      <c r="B32" s="9">
        <v>54</v>
      </c>
      <c r="C32" s="74">
        <v>11</v>
      </c>
      <c r="D32" s="74">
        <v>65</v>
      </c>
      <c r="F32" s="38" t="s">
        <v>84</v>
      </c>
      <c r="G32" s="9"/>
      <c r="H32" s="74"/>
      <c r="I32" s="74"/>
    </row>
    <row r="33" spans="1:9" ht="12.75">
      <c r="A33" s="67" t="s">
        <v>85</v>
      </c>
      <c r="B33" s="65">
        <f>SUM(B29:B31)</f>
        <v>769</v>
      </c>
      <c r="C33" s="68">
        <f>SUM(C29:C31)</f>
        <v>428</v>
      </c>
      <c r="D33" s="69">
        <f>SUM(D29:D31)</f>
        <v>1197</v>
      </c>
      <c r="F33" s="67" t="s">
        <v>85</v>
      </c>
      <c r="G33" s="65">
        <f>SUM(G29:G31)</f>
        <v>795</v>
      </c>
      <c r="H33" s="68">
        <f>SUM(H29:H31)</f>
        <v>439</v>
      </c>
      <c r="I33" s="69">
        <f>SUM(I29:I31)</f>
        <v>1234</v>
      </c>
    </row>
    <row r="34" spans="1:9" ht="12.75">
      <c r="A34" s="40" t="s">
        <v>0</v>
      </c>
      <c r="B34" s="12">
        <v>823</v>
      </c>
      <c r="C34" s="78">
        <v>439</v>
      </c>
      <c r="D34" s="79">
        <v>1262</v>
      </c>
      <c r="F34" s="40" t="s">
        <v>0</v>
      </c>
      <c r="G34" s="12"/>
      <c r="H34" s="78"/>
      <c r="I34" s="79"/>
    </row>
    <row r="36" spans="1:9" ht="12.75">
      <c r="A36" s="3">
        <v>1952</v>
      </c>
      <c r="B36" s="5" t="s">
        <v>82</v>
      </c>
      <c r="C36" s="5" t="s">
        <v>83</v>
      </c>
      <c r="D36" s="5" t="s">
        <v>0</v>
      </c>
      <c r="F36" s="3">
        <v>1953</v>
      </c>
      <c r="G36" s="5" t="s">
        <v>82</v>
      </c>
      <c r="H36" s="5" t="s">
        <v>83</v>
      </c>
      <c r="I36" s="5" t="s">
        <v>0</v>
      </c>
    </row>
    <row r="37" spans="1:9" ht="12.75">
      <c r="A37" s="38" t="s">
        <v>52</v>
      </c>
      <c r="B37" s="7">
        <v>623</v>
      </c>
      <c r="C37" s="73">
        <v>328</v>
      </c>
      <c r="D37" s="73">
        <v>951</v>
      </c>
      <c r="F37" s="38" t="s">
        <v>52</v>
      </c>
      <c r="G37" s="7">
        <v>614</v>
      </c>
      <c r="H37" s="73">
        <v>336</v>
      </c>
      <c r="I37" s="73">
        <v>950</v>
      </c>
    </row>
    <row r="38" spans="1:9" ht="12.75">
      <c r="A38" s="38" t="s">
        <v>54</v>
      </c>
      <c r="B38" s="9">
        <v>129</v>
      </c>
      <c r="C38" s="74">
        <v>97</v>
      </c>
      <c r="D38" s="74">
        <v>226</v>
      </c>
      <c r="F38" s="38" t="s">
        <v>54</v>
      </c>
      <c r="G38" s="9">
        <v>125</v>
      </c>
      <c r="H38" s="74">
        <v>95</v>
      </c>
      <c r="I38" s="74">
        <v>220</v>
      </c>
    </row>
    <row r="39" spans="1:9" ht="12.75">
      <c r="A39" s="38" t="s">
        <v>61</v>
      </c>
      <c r="B39" s="9">
        <v>33</v>
      </c>
      <c r="C39" s="74">
        <v>18</v>
      </c>
      <c r="D39" s="74">
        <v>51</v>
      </c>
      <c r="F39" s="38" t="s">
        <v>61</v>
      </c>
      <c r="G39" s="9">
        <v>33</v>
      </c>
      <c r="H39" s="74">
        <v>18</v>
      </c>
      <c r="I39" s="74">
        <v>51</v>
      </c>
    </row>
    <row r="40" spans="1:9" ht="12.75">
      <c r="A40" s="38" t="s">
        <v>84</v>
      </c>
      <c r="B40" s="9"/>
      <c r="C40" s="74"/>
      <c r="D40" s="74"/>
      <c r="F40" s="38" t="s">
        <v>84</v>
      </c>
      <c r="G40" s="9"/>
      <c r="H40" s="74"/>
      <c r="I40" s="74"/>
    </row>
    <row r="41" spans="1:9" ht="12.75">
      <c r="A41" s="67" t="s">
        <v>85</v>
      </c>
      <c r="B41" s="65">
        <f>SUM(B37:B39)</f>
        <v>785</v>
      </c>
      <c r="C41" s="68">
        <f>SUM(C37:C39)</f>
        <v>443</v>
      </c>
      <c r="D41" s="69">
        <f>SUM(D37:D39)</f>
        <v>1228</v>
      </c>
      <c r="F41" s="67" t="s">
        <v>85</v>
      </c>
      <c r="G41" s="65">
        <f>SUM(G37:G39)</f>
        <v>772</v>
      </c>
      <c r="H41" s="68">
        <f>SUM(H37:H39)</f>
        <v>449</v>
      </c>
      <c r="I41" s="69">
        <f>SUM(I37:I39)</f>
        <v>1221</v>
      </c>
    </row>
    <row r="42" spans="1:9" ht="12.75">
      <c r="A42" s="40" t="s">
        <v>0</v>
      </c>
      <c r="B42" s="12"/>
      <c r="C42" s="78"/>
      <c r="D42" s="79"/>
      <c r="F42" s="40" t="s">
        <v>0</v>
      </c>
      <c r="G42" s="12"/>
      <c r="H42" s="78"/>
      <c r="I42" s="79"/>
    </row>
    <row r="44" spans="1:9" ht="12.75">
      <c r="A44" s="3">
        <v>1954</v>
      </c>
      <c r="B44" s="5" t="s">
        <v>82</v>
      </c>
      <c r="C44" s="5" t="s">
        <v>83</v>
      </c>
      <c r="D44" s="5" t="s">
        <v>0</v>
      </c>
      <c r="F44" s="3">
        <v>1955</v>
      </c>
      <c r="G44" s="5" t="s">
        <v>82</v>
      </c>
      <c r="H44" s="5" t="s">
        <v>83</v>
      </c>
      <c r="I44" s="5" t="s">
        <v>0</v>
      </c>
    </row>
    <row r="45" spans="1:9" ht="12.75">
      <c r="A45" s="38" t="s">
        <v>52</v>
      </c>
      <c r="B45" s="7">
        <v>609</v>
      </c>
      <c r="C45" s="73">
        <v>351</v>
      </c>
      <c r="D45" s="73">
        <v>960</v>
      </c>
      <c r="F45" s="38" t="s">
        <v>52</v>
      </c>
      <c r="G45" s="7">
        <v>616</v>
      </c>
      <c r="H45" s="73">
        <v>361</v>
      </c>
      <c r="I45" s="73">
        <v>977</v>
      </c>
    </row>
    <row r="46" spans="1:9" ht="12.75">
      <c r="A46" s="38" t="s">
        <v>54</v>
      </c>
      <c r="B46" s="9">
        <v>127</v>
      </c>
      <c r="C46" s="74">
        <v>96</v>
      </c>
      <c r="D46" s="74">
        <v>223</v>
      </c>
      <c r="F46" s="38" t="s">
        <v>54</v>
      </c>
      <c r="G46" s="9">
        <v>127</v>
      </c>
      <c r="H46" s="74">
        <v>97</v>
      </c>
      <c r="I46" s="74">
        <v>224</v>
      </c>
    </row>
    <row r="47" spans="1:9" ht="12.75">
      <c r="A47" s="38" t="s">
        <v>61</v>
      </c>
      <c r="B47" s="9">
        <v>32</v>
      </c>
      <c r="C47" s="74">
        <v>18</v>
      </c>
      <c r="D47" s="74">
        <v>50</v>
      </c>
      <c r="F47" s="38" t="s">
        <v>61</v>
      </c>
      <c r="G47" s="9">
        <v>28</v>
      </c>
      <c r="H47" s="74">
        <v>17</v>
      </c>
      <c r="I47" s="74">
        <v>45</v>
      </c>
    </row>
    <row r="48" spans="1:9" ht="12.75">
      <c r="A48" s="38" t="s">
        <v>84</v>
      </c>
      <c r="B48" s="9"/>
      <c r="C48" s="74"/>
      <c r="D48" s="74"/>
      <c r="F48" s="38" t="s">
        <v>84</v>
      </c>
      <c r="G48" s="9"/>
      <c r="H48" s="74"/>
      <c r="I48" s="74"/>
    </row>
    <row r="49" spans="1:9" ht="12.75">
      <c r="A49" s="67" t="s">
        <v>85</v>
      </c>
      <c r="B49" s="65">
        <f>SUM(B45:B47)</f>
        <v>768</v>
      </c>
      <c r="C49" s="68">
        <f>SUM(C45:C47)</f>
        <v>465</v>
      </c>
      <c r="D49" s="69">
        <f>SUM(D45:D47)</f>
        <v>1233</v>
      </c>
      <c r="F49" s="67" t="s">
        <v>85</v>
      </c>
      <c r="G49" s="65">
        <f>SUM(G45:G47)</f>
        <v>771</v>
      </c>
      <c r="H49" s="68">
        <f>SUM(H45:H47)</f>
        <v>475</v>
      </c>
      <c r="I49" s="69">
        <f>SUM(I45:I47)</f>
        <v>1246</v>
      </c>
    </row>
    <row r="50" spans="1:9" ht="12.75">
      <c r="A50" s="40" t="s">
        <v>0</v>
      </c>
      <c r="B50" s="12"/>
      <c r="C50" s="78"/>
      <c r="D50" s="79"/>
      <c r="F50" s="40" t="s">
        <v>0</v>
      </c>
      <c r="G50" s="12"/>
      <c r="H50" s="78"/>
      <c r="I50" s="79"/>
    </row>
    <row r="52" ht="15">
      <c r="A52" s="77" t="s">
        <v>86</v>
      </c>
    </row>
    <row r="53" ht="12.75">
      <c r="A53" t="s">
        <v>145</v>
      </c>
    </row>
    <row r="54" ht="12.75">
      <c r="A54" t="s">
        <v>146</v>
      </c>
    </row>
    <row r="55" ht="12.75">
      <c r="A55" t="s">
        <v>139</v>
      </c>
    </row>
    <row r="56" ht="12.75">
      <c r="A56" t="s">
        <v>140</v>
      </c>
    </row>
    <row r="57" ht="12.75">
      <c r="A57" t="s">
        <v>141</v>
      </c>
    </row>
    <row r="58" ht="12.75">
      <c r="A58" t="s">
        <v>142</v>
      </c>
    </row>
    <row r="59" ht="12.75">
      <c r="A59" t="s">
        <v>143</v>
      </c>
    </row>
    <row r="60" ht="12.75">
      <c r="A60" t="s">
        <v>144</v>
      </c>
    </row>
    <row r="61" ht="12.75">
      <c r="A61" t="s">
        <v>94</v>
      </c>
    </row>
    <row r="62" ht="12.75">
      <c r="A62" t="s">
        <v>95</v>
      </c>
    </row>
  </sheetData>
  <printOptions/>
  <pageMargins left="0.75" right="0.75" top="1" bottom="1" header="0.4921259845" footer="0.4921259845"/>
  <pageSetup fitToHeight="1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5"/>
  <sheetViews>
    <sheetView workbookViewId="0" topLeftCell="A28">
      <selection activeCell="M58" sqref="M58"/>
    </sheetView>
  </sheetViews>
  <sheetFormatPr defaultColWidth="11.421875" defaultRowHeight="12.75"/>
  <cols>
    <col min="1" max="1" width="5.8515625" style="103" customWidth="1"/>
    <col min="2" max="2" width="8.8515625" style="103" customWidth="1"/>
    <col min="3" max="3" width="5.28125" style="103" customWidth="1"/>
    <col min="4" max="4" width="6.00390625" style="103" customWidth="1"/>
    <col min="5" max="5" width="9.00390625" style="103" customWidth="1"/>
    <col min="6" max="6" width="7.28125" style="103" customWidth="1"/>
    <col min="7" max="7" width="6.57421875" style="103" customWidth="1"/>
    <col min="8" max="8" width="7.57421875" style="103" customWidth="1"/>
    <col min="9" max="9" width="6.421875" style="103" customWidth="1"/>
    <col min="10" max="11" width="8.00390625" style="103" customWidth="1"/>
    <col min="12" max="12" width="7.7109375" style="103" customWidth="1"/>
    <col min="13" max="13" width="9.00390625" style="103" customWidth="1"/>
    <col min="14" max="14" width="6.421875" style="103" customWidth="1"/>
    <col min="15" max="15" width="7.140625" style="103" customWidth="1"/>
    <col min="16" max="16" width="9.28125" style="103" customWidth="1"/>
    <col min="17" max="17" width="7.28125" style="103" customWidth="1"/>
    <col min="18" max="18" width="8.421875" style="103" customWidth="1"/>
    <col min="19" max="16384" width="11.421875" style="103" customWidth="1"/>
  </cols>
  <sheetData>
    <row r="2" ht="15.75">
      <c r="A2" s="122" t="s">
        <v>148</v>
      </c>
    </row>
    <row r="4" spans="1:18" ht="12.75">
      <c r="A4" s="104"/>
      <c r="B4" s="105" t="s">
        <v>79</v>
      </c>
      <c r="C4" s="105"/>
      <c r="D4" s="106"/>
      <c r="E4" s="106"/>
      <c r="F4" s="106"/>
      <c r="G4" s="106"/>
      <c r="H4" s="106"/>
      <c r="I4" s="106"/>
      <c r="J4" s="106"/>
      <c r="K4" s="105"/>
      <c r="L4" s="107" t="s">
        <v>73</v>
      </c>
      <c r="M4" s="106"/>
      <c r="N4" s="104" t="s">
        <v>0</v>
      </c>
      <c r="O4" s="106" t="s">
        <v>36</v>
      </c>
      <c r="P4" s="106"/>
      <c r="Q4" s="106"/>
      <c r="R4" s="104" t="s">
        <v>0</v>
      </c>
    </row>
    <row r="5" spans="1:18" ht="12.75">
      <c r="A5" s="108"/>
      <c r="B5" s="109" t="s">
        <v>28</v>
      </c>
      <c r="C5" s="109" t="s">
        <v>29</v>
      </c>
      <c r="D5" s="110" t="s">
        <v>30</v>
      </c>
      <c r="E5" s="109" t="s">
        <v>31</v>
      </c>
      <c r="F5" s="109" t="s">
        <v>32</v>
      </c>
      <c r="G5" s="109" t="s">
        <v>33</v>
      </c>
      <c r="H5" s="109" t="s">
        <v>34</v>
      </c>
      <c r="I5" s="109" t="s">
        <v>35</v>
      </c>
      <c r="J5" s="109" t="s">
        <v>40</v>
      </c>
      <c r="K5" s="109" t="s">
        <v>41</v>
      </c>
      <c r="L5" s="109" t="s">
        <v>35</v>
      </c>
      <c r="M5" s="111" t="s">
        <v>40</v>
      </c>
      <c r="N5" s="112" t="s">
        <v>78</v>
      </c>
      <c r="O5" s="109" t="s">
        <v>35</v>
      </c>
      <c r="P5" s="109" t="s">
        <v>40</v>
      </c>
      <c r="Q5" s="111" t="s">
        <v>41</v>
      </c>
      <c r="R5" s="112"/>
    </row>
    <row r="6" spans="1:19" ht="12.75">
      <c r="A6" s="113">
        <v>1964</v>
      </c>
      <c r="B6" s="85">
        <v>57</v>
      </c>
      <c r="C6" s="85">
        <v>77</v>
      </c>
      <c r="D6" s="113">
        <v>156</v>
      </c>
      <c r="E6" s="85">
        <v>105</v>
      </c>
      <c r="F6" s="85">
        <v>109</v>
      </c>
      <c r="G6" s="85">
        <v>45</v>
      </c>
      <c r="H6" s="85">
        <v>34</v>
      </c>
      <c r="I6" s="85">
        <v>980</v>
      </c>
      <c r="J6" s="85">
        <f>SUM(B6:H6)</f>
        <v>583</v>
      </c>
      <c r="K6" s="85">
        <f>I6+J6</f>
        <v>1563</v>
      </c>
      <c r="L6" s="85"/>
      <c r="M6" s="60"/>
      <c r="N6" s="113">
        <f aca="true" t="shared" si="0" ref="N6:N24">L6+M6+K6</f>
        <v>1563</v>
      </c>
      <c r="O6" s="85">
        <v>32</v>
      </c>
      <c r="P6" s="85">
        <v>27</v>
      </c>
      <c r="Q6" s="85">
        <f>O6+P6</f>
        <v>59</v>
      </c>
      <c r="R6" s="113">
        <f>N6+Q6</f>
        <v>1622</v>
      </c>
      <c r="S6" s="114"/>
    </row>
    <row r="7" spans="1:19" ht="12.75">
      <c r="A7" s="113">
        <v>1965</v>
      </c>
      <c r="B7" s="85">
        <v>55</v>
      </c>
      <c r="C7" s="85">
        <v>71</v>
      </c>
      <c r="D7" s="113">
        <v>151</v>
      </c>
      <c r="E7" s="85">
        <v>105</v>
      </c>
      <c r="F7" s="85">
        <v>110</v>
      </c>
      <c r="G7" s="85">
        <v>42</v>
      </c>
      <c r="H7" s="85">
        <v>33</v>
      </c>
      <c r="I7" s="85">
        <v>971</v>
      </c>
      <c r="J7" s="85">
        <f aca="true" t="shared" si="1" ref="J7:J24">SUM(B7:H7)</f>
        <v>567</v>
      </c>
      <c r="K7" s="85">
        <f aca="true" t="shared" si="2" ref="K7:K12">I7+J7</f>
        <v>1538</v>
      </c>
      <c r="L7" s="85"/>
      <c r="M7" s="60"/>
      <c r="N7" s="113">
        <f t="shared" si="0"/>
        <v>1538</v>
      </c>
      <c r="O7" s="85">
        <v>32</v>
      </c>
      <c r="P7" s="85">
        <v>25</v>
      </c>
      <c r="Q7" s="85">
        <f aca="true" t="shared" si="3" ref="Q7:Q32">O7+P7</f>
        <v>57</v>
      </c>
      <c r="R7" s="113">
        <f>N7+Q7</f>
        <v>1595</v>
      </c>
      <c r="S7" s="114"/>
    </row>
    <row r="8" spans="1:19" ht="12.75">
      <c r="A8" s="113">
        <v>1966</v>
      </c>
      <c r="B8" s="85">
        <v>55</v>
      </c>
      <c r="C8" s="85">
        <v>71</v>
      </c>
      <c r="D8" s="113">
        <v>146</v>
      </c>
      <c r="E8" s="85">
        <v>103</v>
      </c>
      <c r="F8" s="85">
        <v>102</v>
      </c>
      <c r="G8" s="85">
        <v>41</v>
      </c>
      <c r="H8" s="85">
        <v>32</v>
      </c>
      <c r="I8" s="85">
        <v>963</v>
      </c>
      <c r="J8" s="85">
        <f t="shared" si="1"/>
        <v>550</v>
      </c>
      <c r="K8" s="85">
        <f t="shared" si="2"/>
        <v>1513</v>
      </c>
      <c r="L8" s="85"/>
      <c r="M8" s="60"/>
      <c r="N8" s="113">
        <f t="shared" si="0"/>
        <v>1513</v>
      </c>
      <c r="O8" s="85">
        <v>32</v>
      </c>
      <c r="P8" s="85">
        <v>28</v>
      </c>
      <c r="Q8" s="85">
        <f t="shared" si="3"/>
        <v>60</v>
      </c>
      <c r="R8" s="113">
        <f>N8+Q8</f>
        <v>1573</v>
      </c>
      <c r="S8" s="114"/>
    </row>
    <row r="9" spans="1:19" ht="12.75">
      <c r="A9" s="113">
        <v>1967</v>
      </c>
      <c r="B9" s="85">
        <v>68</v>
      </c>
      <c r="C9" s="85">
        <v>79</v>
      </c>
      <c r="D9" s="113">
        <v>119</v>
      </c>
      <c r="E9" s="85">
        <v>108</v>
      </c>
      <c r="F9" s="85">
        <v>106</v>
      </c>
      <c r="G9" s="85">
        <v>44</v>
      </c>
      <c r="H9" s="85"/>
      <c r="I9" s="85">
        <v>903</v>
      </c>
      <c r="J9" s="85">
        <f t="shared" si="1"/>
        <v>524</v>
      </c>
      <c r="K9" s="85">
        <f t="shared" si="2"/>
        <v>1427</v>
      </c>
      <c r="L9" s="85"/>
      <c r="M9" s="60"/>
      <c r="N9" s="113">
        <f t="shared" si="0"/>
        <v>1427</v>
      </c>
      <c r="O9" s="85">
        <v>30</v>
      </c>
      <c r="P9" s="85">
        <v>16</v>
      </c>
      <c r="Q9" s="85">
        <f t="shared" si="3"/>
        <v>46</v>
      </c>
      <c r="R9" s="113">
        <f aca="true" t="shared" si="4" ref="R9:R32">N9+Q9</f>
        <v>1473</v>
      </c>
      <c r="S9" s="114"/>
    </row>
    <row r="10" spans="1:19" ht="12.75">
      <c r="A10" s="113">
        <v>1968</v>
      </c>
      <c r="B10" s="85">
        <v>68</v>
      </c>
      <c r="C10" s="85">
        <v>79</v>
      </c>
      <c r="D10" s="113">
        <v>116</v>
      </c>
      <c r="E10" s="85">
        <v>106</v>
      </c>
      <c r="F10" s="85">
        <v>104</v>
      </c>
      <c r="G10" s="85">
        <v>44</v>
      </c>
      <c r="H10" s="85"/>
      <c r="I10" s="85">
        <v>894</v>
      </c>
      <c r="J10" s="85">
        <f t="shared" si="1"/>
        <v>517</v>
      </c>
      <c r="K10" s="85">
        <f t="shared" si="2"/>
        <v>1411</v>
      </c>
      <c r="L10" s="85"/>
      <c r="M10" s="60"/>
      <c r="N10" s="113">
        <f t="shared" si="0"/>
        <v>1411</v>
      </c>
      <c r="O10" s="85">
        <v>30</v>
      </c>
      <c r="P10" s="85">
        <v>19</v>
      </c>
      <c r="Q10" s="85">
        <f t="shared" si="3"/>
        <v>49</v>
      </c>
      <c r="R10" s="113">
        <f t="shared" si="4"/>
        <v>1460</v>
      </c>
      <c r="S10" s="114"/>
    </row>
    <row r="11" spans="1:19" ht="12.75">
      <c r="A11" s="113">
        <v>1969</v>
      </c>
      <c r="B11" s="85">
        <v>39</v>
      </c>
      <c r="C11" s="85">
        <v>58</v>
      </c>
      <c r="D11" s="113">
        <v>75</v>
      </c>
      <c r="E11" s="85">
        <v>59</v>
      </c>
      <c r="F11" s="85">
        <v>68</v>
      </c>
      <c r="G11" s="85">
        <v>25</v>
      </c>
      <c r="H11" s="85"/>
      <c r="I11" s="85">
        <v>846</v>
      </c>
      <c r="J11" s="85">
        <f t="shared" si="1"/>
        <v>324</v>
      </c>
      <c r="K11" s="85">
        <f>I11+J11</f>
        <v>1170</v>
      </c>
      <c r="L11" s="85"/>
      <c r="M11" s="60"/>
      <c r="N11" s="113">
        <f t="shared" si="0"/>
        <v>1170</v>
      </c>
      <c r="O11" s="85">
        <v>29</v>
      </c>
      <c r="P11" s="85">
        <v>17</v>
      </c>
      <c r="Q11" s="85">
        <f t="shared" si="3"/>
        <v>46</v>
      </c>
      <c r="R11" s="113">
        <f t="shared" si="4"/>
        <v>1216</v>
      </c>
      <c r="S11" s="114"/>
    </row>
    <row r="12" spans="1:19" ht="12.75">
      <c r="A12" s="113">
        <v>1970</v>
      </c>
      <c r="B12" s="85">
        <v>36</v>
      </c>
      <c r="C12" s="85">
        <v>54</v>
      </c>
      <c r="D12" s="113">
        <v>70</v>
      </c>
      <c r="E12" s="85">
        <v>54</v>
      </c>
      <c r="F12" s="85">
        <v>65</v>
      </c>
      <c r="G12" s="85">
        <v>22</v>
      </c>
      <c r="H12" s="85"/>
      <c r="I12" s="85">
        <v>830</v>
      </c>
      <c r="J12" s="85">
        <f t="shared" si="1"/>
        <v>301</v>
      </c>
      <c r="K12" s="85">
        <f t="shared" si="2"/>
        <v>1131</v>
      </c>
      <c r="L12" s="85"/>
      <c r="M12" s="60"/>
      <c r="N12" s="113">
        <f t="shared" si="0"/>
        <v>1131</v>
      </c>
      <c r="O12" s="85">
        <v>29</v>
      </c>
      <c r="P12" s="85">
        <v>16</v>
      </c>
      <c r="Q12" s="85">
        <f t="shared" si="3"/>
        <v>45</v>
      </c>
      <c r="R12" s="113">
        <f t="shared" si="4"/>
        <v>1176</v>
      </c>
      <c r="S12" s="114"/>
    </row>
    <row r="13" spans="1:19" ht="12.75">
      <c r="A13" s="113">
        <v>1971</v>
      </c>
      <c r="B13" s="85">
        <v>29</v>
      </c>
      <c r="C13" s="85">
        <v>51</v>
      </c>
      <c r="D13" s="113">
        <v>60</v>
      </c>
      <c r="E13" s="85">
        <v>43</v>
      </c>
      <c r="F13" s="85">
        <v>58</v>
      </c>
      <c r="G13" s="85">
        <v>19</v>
      </c>
      <c r="H13" s="85"/>
      <c r="I13" s="85">
        <v>786</v>
      </c>
      <c r="J13" s="85">
        <f t="shared" si="1"/>
        <v>260</v>
      </c>
      <c r="K13" s="85">
        <v>1046</v>
      </c>
      <c r="L13" s="85"/>
      <c r="M13" s="60"/>
      <c r="N13" s="113">
        <f t="shared" si="0"/>
        <v>1046</v>
      </c>
      <c r="O13" s="85">
        <v>23</v>
      </c>
      <c r="P13" s="85">
        <v>7</v>
      </c>
      <c r="Q13" s="85">
        <f t="shared" si="3"/>
        <v>30</v>
      </c>
      <c r="R13" s="113">
        <f t="shared" si="4"/>
        <v>1076</v>
      </c>
      <c r="S13" s="114"/>
    </row>
    <row r="14" spans="1:19" ht="12.75">
      <c r="A14" s="113">
        <v>1972</v>
      </c>
      <c r="B14" s="85">
        <v>26</v>
      </c>
      <c r="C14" s="85">
        <v>47</v>
      </c>
      <c r="D14" s="113">
        <v>57</v>
      </c>
      <c r="E14" s="85">
        <v>40</v>
      </c>
      <c r="F14" s="85">
        <v>56</v>
      </c>
      <c r="G14" s="85">
        <v>18</v>
      </c>
      <c r="H14" s="85"/>
      <c r="I14" s="85">
        <v>766</v>
      </c>
      <c r="J14" s="85">
        <f t="shared" si="1"/>
        <v>244</v>
      </c>
      <c r="K14" s="85">
        <v>1011</v>
      </c>
      <c r="L14" s="85"/>
      <c r="M14" s="60"/>
      <c r="N14" s="113">
        <f t="shared" si="0"/>
        <v>1011</v>
      </c>
      <c r="O14" s="85">
        <v>23</v>
      </c>
      <c r="P14" s="85">
        <v>7</v>
      </c>
      <c r="Q14" s="85">
        <f t="shared" si="3"/>
        <v>30</v>
      </c>
      <c r="R14" s="113">
        <f t="shared" si="4"/>
        <v>1041</v>
      </c>
      <c r="S14" s="114"/>
    </row>
    <row r="15" spans="1:19" ht="12.75">
      <c r="A15" s="113">
        <v>1973</v>
      </c>
      <c r="B15" s="85">
        <v>26</v>
      </c>
      <c r="C15" s="85">
        <v>48</v>
      </c>
      <c r="D15" s="113">
        <v>56</v>
      </c>
      <c r="E15" s="85">
        <v>40</v>
      </c>
      <c r="F15" s="85">
        <v>57</v>
      </c>
      <c r="G15" s="85">
        <v>18</v>
      </c>
      <c r="H15" s="85"/>
      <c r="I15" s="85">
        <v>773</v>
      </c>
      <c r="J15" s="85">
        <f t="shared" si="1"/>
        <v>245</v>
      </c>
      <c r="K15" s="85">
        <v>1019</v>
      </c>
      <c r="L15" s="85"/>
      <c r="M15" s="60"/>
      <c r="N15" s="113">
        <f t="shared" si="0"/>
        <v>1019</v>
      </c>
      <c r="O15" s="85">
        <v>23</v>
      </c>
      <c r="P15" s="85">
        <v>7</v>
      </c>
      <c r="Q15" s="85">
        <f t="shared" si="3"/>
        <v>30</v>
      </c>
      <c r="R15" s="113">
        <f t="shared" si="4"/>
        <v>1049</v>
      </c>
      <c r="S15" s="114"/>
    </row>
    <row r="16" spans="1:19" ht="12.75">
      <c r="A16" s="113">
        <v>1974</v>
      </c>
      <c r="B16" s="85">
        <v>26</v>
      </c>
      <c r="C16" s="85">
        <v>44</v>
      </c>
      <c r="D16" s="113">
        <v>54</v>
      </c>
      <c r="E16" s="85">
        <v>40</v>
      </c>
      <c r="F16" s="85">
        <v>54</v>
      </c>
      <c r="G16" s="85">
        <v>17</v>
      </c>
      <c r="H16" s="85"/>
      <c r="I16" s="85">
        <v>719</v>
      </c>
      <c r="J16" s="85">
        <f t="shared" si="1"/>
        <v>235</v>
      </c>
      <c r="K16" s="85">
        <v>1002</v>
      </c>
      <c r="L16" s="85"/>
      <c r="M16" s="60"/>
      <c r="N16" s="113">
        <f t="shared" si="0"/>
        <v>1002</v>
      </c>
      <c r="O16" s="85">
        <v>20</v>
      </c>
      <c r="P16" s="85">
        <v>5</v>
      </c>
      <c r="Q16" s="85">
        <f t="shared" si="3"/>
        <v>25</v>
      </c>
      <c r="R16" s="113">
        <f t="shared" si="4"/>
        <v>1027</v>
      </c>
      <c r="S16" s="114"/>
    </row>
    <row r="17" spans="1:19" ht="12.75">
      <c r="A17" s="113">
        <v>1975</v>
      </c>
      <c r="B17" s="85">
        <v>25</v>
      </c>
      <c r="C17" s="85">
        <v>44</v>
      </c>
      <c r="D17" s="113">
        <v>53</v>
      </c>
      <c r="E17" s="85">
        <v>39</v>
      </c>
      <c r="F17" s="85">
        <v>53</v>
      </c>
      <c r="G17" s="85">
        <v>16</v>
      </c>
      <c r="H17" s="85"/>
      <c r="I17" s="85">
        <v>704</v>
      </c>
      <c r="J17" s="85">
        <f t="shared" si="1"/>
        <v>230</v>
      </c>
      <c r="K17" s="85">
        <v>971</v>
      </c>
      <c r="L17" s="85"/>
      <c r="M17" s="60"/>
      <c r="N17" s="113">
        <f t="shared" si="0"/>
        <v>971</v>
      </c>
      <c r="O17" s="85">
        <v>20</v>
      </c>
      <c r="P17" s="85">
        <v>5</v>
      </c>
      <c r="Q17" s="85">
        <f t="shared" si="3"/>
        <v>25</v>
      </c>
      <c r="R17" s="113">
        <f t="shared" si="4"/>
        <v>996</v>
      </c>
      <c r="S17" s="114"/>
    </row>
    <row r="18" spans="1:19" ht="12.75">
      <c r="A18" s="113">
        <v>1976</v>
      </c>
      <c r="B18" s="85">
        <v>24</v>
      </c>
      <c r="C18" s="85">
        <v>46</v>
      </c>
      <c r="D18" s="113">
        <v>52</v>
      </c>
      <c r="E18" s="85">
        <v>38</v>
      </c>
      <c r="F18" s="85">
        <v>53</v>
      </c>
      <c r="G18" s="85">
        <v>14</v>
      </c>
      <c r="H18" s="85"/>
      <c r="I18" s="85">
        <v>665</v>
      </c>
      <c r="J18" s="85">
        <f t="shared" si="1"/>
        <v>227</v>
      </c>
      <c r="K18" s="85">
        <v>925</v>
      </c>
      <c r="L18" s="85"/>
      <c r="M18" s="60"/>
      <c r="N18" s="113">
        <f t="shared" si="0"/>
        <v>925</v>
      </c>
      <c r="O18" s="85">
        <v>20</v>
      </c>
      <c r="P18" s="85">
        <v>4</v>
      </c>
      <c r="Q18" s="85">
        <f t="shared" si="3"/>
        <v>24</v>
      </c>
      <c r="R18" s="113">
        <f t="shared" si="4"/>
        <v>949</v>
      </c>
      <c r="S18" s="114"/>
    </row>
    <row r="19" spans="1:19" ht="12.75">
      <c r="A19" s="113">
        <v>1977</v>
      </c>
      <c r="B19" s="85">
        <v>23</v>
      </c>
      <c r="C19" s="85">
        <v>43</v>
      </c>
      <c r="D19" s="113">
        <v>52</v>
      </c>
      <c r="E19" s="85">
        <v>37</v>
      </c>
      <c r="F19" s="85">
        <v>49</v>
      </c>
      <c r="G19" s="85">
        <v>15</v>
      </c>
      <c r="H19" s="85"/>
      <c r="I19" s="85">
        <v>655</v>
      </c>
      <c r="J19" s="85">
        <f t="shared" si="1"/>
        <v>219</v>
      </c>
      <c r="K19" s="85">
        <f>I19+J19</f>
        <v>874</v>
      </c>
      <c r="L19" s="85"/>
      <c r="M19" s="60"/>
      <c r="N19" s="113">
        <f t="shared" si="0"/>
        <v>874</v>
      </c>
      <c r="O19" s="85">
        <v>19</v>
      </c>
      <c r="P19" s="85">
        <v>3</v>
      </c>
      <c r="Q19" s="85">
        <f t="shared" si="3"/>
        <v>22</v>
      </c>
      <c r="R19" s="113">
        <f t="shared" si="4"/>
        <v>896</v>
      </c>
      <c r="S19" s="114"/>
    </row>
    <row r="20" spans="1:19" ht="12.75">
      <c r="A20" s="113">
        <v>1978</v>
      </c>
      <c r="B20" s="85">
        <v>24</v>
      </c>
      <c r="C20" s="85">
        <v>41</v>
      </c>
      <c r="D20" s="113">
        <v>52</v>
      </c>
      <c r="E20" s="85">
        <v>34</v>
      </c>
      <c r="F20" s="85">
        <v>50</v>
      </c>
      <c r="G20" s="85">
        <v>16</v>
      </c>
      <c r="H20" s="85"/>
      <c r="I20" s="85">
        <v>630</v>
      </c>
      <c r="J20" s="85">
        <f t="shared" si="1"/>
        <v>217</v>
      </c>
      <c r="K20" s="85">
        <f aca="true" t="shared" si="5" ref="K20:K32">I20+J20</f>
        <v>847</v>
      </c>
      <c r="L20" s="85"/>
      <c r="M20" s="60"/>
      <c r="N20" s="113">
        <f t="shared" si="0"/>
        <v>847</v>
      </c>
      <c r="O20" s="85">
        <v>19</v>
      </c>
      <c r="P20" s="85">
        <v>3</v>
      </c>
      <c r="Q20" s="85">
        <f t="shared" si="3"/>
        <v>22</v>
      </c>
      <c r="R20" s="113">
        <f t="shared" si="4"/>
        <v>869</v>
      </c>
      <c r="S20" s="114"/>
    </row>
    <row r="21" spans="1:19" ht="12.75">
      <c r="A21" s="113">
        <v>1979</v>
      </c>
      <c r="B21" s="85">
        <v>24</v>
      </c>
      <c r="C21" s="85">
        <v>37</v>
      </c>
      <c r="D21" s="113">
        <v>48</v>
      </c>
      <c r="E21" s="85">
        <v>35</v>
      </c>
      <c r="F21" s="85">
        <v>48</v>
      </c>
      <c r="G21" s="85">
        <v>15</v>
      </c>
      <c r="H21" s="85"/>
      <c r="I21" s="85">
        <v>595</v>
      </c>
      <c r="J21" s="85">
        <f t="shared" si="1"/>
        <v>207</v>
      </c>
      <c r="K21" s="85">
        <f t="shared" si="5"/>
        <v>802</v>
      </c>
      <c r="L21" s="85"/>
      <c r="M21" s="60"/>
      <c r="N21" s="113">
        <f t="shared" si="0"/>
        <v>802</v>
      </c>
      <c r="O21" s="85">
        <v>13</v>
      </c>
      <c r="P21" s="85">
        <v>6</v>
      </c>
      <c r="Q21" s="85">
        <f t="shared" si="3"/>
        <v>19</v>
      </c>
      <c r="R21" s="113">
        <f t="shared" si="4"/>
        <v>821</v>
      </c>
      <c r="S21" s="114"/>
    </row>
    <row r="22" spans="1:19" ht="12.75">
      <c r="A22" s="113">
        <v>1980</v>
      </c>
      <c r="B22" s="85">
        <v>24</v>
      </c>
      <c r="C22" s="85">
        <v>35</v>
      </c>
      <c r="D22" s="113">
        <v>47</v>
      </c>
      <c r="E22" s="85">
        <v>33</v>
      </c>
      <c r="F22" s="85">
        <v>49</v>
      </c>
      <c r="G22" s="85">
        <v>15</v>
      </c>
      <c r="H22" s="85"/>
      <c r="I22" s="85">
        <v>586</v>
      </c>
      <c r="J22" s="85">
        <f t="shared" si="1"/>
        <v>203</v>
      </c>
      <c r="K22" s="85">
        <f t="shared" si="5"/>
        <v>789</v>
      </c>
      <c r="L22" s="85"/>
      <c r="M22" s="60"/>
      <c r="N22" s="113">
        <f t="shared" si="0"/>
        <v>789</v>
      </c>
      <c r="O22" s="85">
        <v>13</v>
      </c>
      <c r="P22" s="85">
        <v>5</v>
      </c>
      <c r="Q22" s="85">
        <f t="shared" si="3"/>
        <v>18</v>
      </c>
      <c r="R22" s="113">
        <f t="shared" si="4"/>
        <v>807</v>
      </c>
      <c r="S22" s="114"/>
    </row>
    <row r="23" spans="1:19" ht="12.75">
      <c r="A23" s="113">
        <v>1981</v>
      </c>
      <c r="B23" s="85">
        <v>23</v>
      </c>
      <c r="C23" s="85">
        <v>31</v>
      </c>
      <c r="D23" s="113">
        <v>43</v>
      </c>
      <c r="E23" s="85">
        <v>32</v>
      </c>
      <c r="F23" s="85">
        <v>44</v>
      </c>
      <c r="G23" s="85">
        <v>14</v>
      </c>
      <c r="H23" s="85"/>
      <c r="I23" s="85">
        <v>568</v>
      </c>
      <c r="J23" s="85">
        <f t="shared" si="1"/>
        <v>187</v>
      </c>
      <c r="K23" s="85">
        <f t="shared" si="5"/>
        <v>755</v>
      </c>
      <c r="L23" s="85"/>
      <c r="M23" s="60"/>
      <c r="N23" s="113">
        <f t="shared" si="0"/>
        <v>755</v>
      </c>
      <c r="O23" s="85">
        <v>13</v>
      </c>
      <c r="P23" s="85">
        <v>5</v>
      </c>
      <c r="Q23" s="85">
        <f t="shared" si="3"/>
        <v>18</v>
      </c>
      <c r="R23" s="113">
        <f t="shared" si="4"/>
        <v>773</v>
      </c>
      <c r="S23" s="114"/>
    </row>
    <row r="24" spans="1:19" ht="12.75">
      <c r="A24" s="113">
        <v>1982</v>
      </c>
      <c r="B24" s="85">
        <v>23</v>
      </c>
      <c r="C24" s="85">
        <v>29</v>
      </c>
      <c r="D24" s="113">
        <v>40</v>
      </c>
      <c r="E24" s="85">
        <v>32</v>
      </c>
      <c r="F24" s="85">
        <v>41</v>
      </c>
      <c r="G24" s="85">
        <v>12</v>
      </c>
      <c r="H24" s="85"/>
      <c r="I24" s="85">
        <v>535</v>
      </c>
      <c r="J24" s="85">
        <f t="shared" si="1"/>
        <v>177</v>
      </c>
      <c r="K24" s="85">
        <f t="shared" si="5"/>
        <v>712</v>
      </c>
      <c r="L24" s="85"/>
      <c r="M24" s="60"/>
      <c r="N24" s="113">
        <f t="shared" si="0"/>
        <v>712</v>
      </c>
      <c r="O24" s="85">
        <v>12</v>
      </c>
      <c r="P24" s="85">
        <v>5</v>
      </c>
      <c r="Q24" s="85">
        <f t="shared" si="3"/>
        <v>17</v>
      </c>
      <c r="R24" s="113">
        <f t="shared" si="4"/>
        <v>729</v>
      </c>
      <c r="S24" s="114"/>
    </row>
    <row r="25" spans="1:19" ht="12.75">
      <c r="A25" s="113">
        <v>1983</v>
      </c>
      <c r="B25" s="85"/>
      <c r="C25" s="85"/>
      <c r="D25" s="113"/>
      <c r="E25" s="85"/>
      <c r="F25" s="85"/>
      <c r="G25" s="85"/>
      <c r="H25" s="85"/>
      <c r="I25" s="85">
        <v>518</v>
      </c>
      <c r="J25" s="85">
        <v>164</v>
      </c>
      <c r="K25" s="85">
        <f t="shared" si="5"/>
        <v>682</v>
      </c>
      <c r="L25" s="85">
        <v>28</v>
      </c>
      <c r="M25" s="60">
        <v>14</v>
      </c>
      <c r="N25" s="113">
        <f aca="true" t="shared" si="6" ref="N25:N32">L25+M25+K25</f>
        <v>724</v>
      </c>
      <c r="O25" s="85">
        <v>12</v>
      </c>
      <c r="P25" s="85">
        <v>4</v>
      </c>
      <c r="Q25" s="85">
        <f t="shared" si="3"/>
        <v>16</v>
      </c>
      <c r="R25" s="113">
        <f t="shared" si="4"/>
        <v>740</v>
      </c>
      <c r="S25" s="114"/>
    </row>
    <row r="26" spans="1:19" ht="12.75">
      <c r="A26" s="113">
        <v>1984</v>
      </c>
      <c r="B26" s="85">
        <v>24</v>
      </c>
      <c r="C26" s="85">
        <v>24</v>
      </c>
      <c r="D26" s="113">
        <v>38</v>
      </c>
      <c r="E26" s="85">
        <v>30</v>
      </c>
      <c r="F26" s="85">
        <v>37</v>
      </c>
      <c r="G26" s="85">
        <v>9</v>
      </c>
      <c r="H26" s="85"/>
      <c r="I26" s="85">
        <v>504</v>
      </c>
      <c r="J26" s="85">
        <v>162</v>
      </c>
      <c r="K26" s="85">
        <f t="shared" si="5"/>
        <v>666</v>
      </c>
      <c r="L26" s="85">
        <v>46</v>
      </c>
      <c r="M26" s="60">
        <v>26</v>
      </c>
      <c r="N26" s="113">
        <f t="shared" si="6"/>
        <v>738</v>
      </c>
      <c r="O26" s="85">
        <v>12</v>
      </c>
      <c r="P26" s="85">
        <v>4</v>
      </c>
      <c r="Q26" s="85">
        <f t="shared" si="3"/>
        <v>16</v>
      </c>
      <c r="R26" s="113">
        <f t="shared" si="4"/>
        <v>754</v>
      </c>
      <c r="S26" s="114"/>
    </row>
    <row r="27" spans="1:19" ht="12.75">
      <c r="A27" s="113">
        <v>1985</v>
      </c>
      <c r="B27" s="85">
        <v>23</v>
      </c>
      <c r="C27" s="85">
        <v>22</v>
      </c>
      <c r="D27" s="113">
        <v>37</v>
      </c>
      <c r="E27" s="85">
        <v>27</v>
      </c>
      <c r="F27" s="85">
        <v>35</v>
      </c>
      <c r="G27" s="85">
        <v>9</v>
      </c>
      <c r="H27" s="85"/>
      <c r="I27" s="85">
        <v>489</v>
      </c>
      <c r="J27" s="85">
        <v>153</v>
      </c>
      <c r="K27" s="85">
        <f t="shared" si="5"/>
        <v>642</v>
      </c>
      <c r="L27" s="85">
        <v>80</v>
      </c>
      <c r="M27" s="60">
        <v>47</v>
      </c>
      <c r="N27" s="113">
        <f t="shared" si="6"/>
        <v>769</v>
      </c>
      <c r="O27" s="85">
        <v>12</v>
      </c>
      <c r="P27" s="85">
        <v>4</v>
      </c>
      <c r="Q27" s="85">
        <f t="shared" si="3"/>
        <v>16</v>
      </c>
      <c r="R27" s="113">
        <f t="shared" si="4"/>
        <v>785</v>
      </c>
      <c r="S27" s="114"/>
    </row>
    <row r="28" spans="1:19" ht="12.75">
      <c r="A28" s="113">
        <v>1986</v>
      </c>
      <c r="B28" s="85">
        <v>23</v>
      </c>
      <c r="C28" s="85">
        <v>22</v>
      </c>
      <c r="D28" s="113">
        <v>37</v>
      </c>
      <c r="E28" s="85">
        <v>27</v>
      </c>
      <c r="F28" s="85">
        <v>35</v>
      </c>
      <c r="G28" s="85">
        <v>9</v>
      </c>
      <c r="H28" s="85"/>
      <c r="I28" s="85">
        <v>482</v>
      </c>
      <c r="J28" s="85">
        <v>153</v>
      </c>
      <c r="K28" s="85">
        <f t="shared" si="5"/>
        <v>635</v>
      </c>
      <c r="L28" s="85">
        <v>116</v>
      </c>
      <c r="M28" s="60">
        <v>64</v>
      </c>
      <c r="N28" s="113">
        <f t="shared" si="6"/>
        <v>815</v>
      </c>
      <c r="O28" s="85">
        <v>12</v>
      </c>
      <c r="P28" s="85">
        <v>4</v>
      </c>
      <c r="Q28" s="85">
        <f t="shared" si="3"/>
        <v>16</v>
      </c>
      <c r="R28" s="113">
        <f t="shared" si="4"/>
        <v>831</v>
      </c>
      <c r="S28" s="114"/>
    </row>
    <row r="29" spans="1:19" ht="12.75">
      <c r="A29" s="113">
        <v>1987</v>
      </c>
      <c r="B29" s="85">
        <v>22</v>
      </c>
      <c r="C29" s="85">
        <v>22</v>
      </c>
      <c r="D29" s="113">
        <v>37</v>
      </c>
      <c r="E29" s="85">
        <v>26</v>
      </c>
      <c r="F29" s="85">
        <v>36</v>
      </c>
      <c r="G29" s="85">
        <v>9</v>
      </c>
      <c r="H29" s="85"/>
      <c r="I29" s="85">
        <v>481</v>
      </c>
      <c r="J29" s="85">
        <v>152</v>
      </c>
      <c r="K29" s="85">
        <f t="shared" si="5"/>
        <v>633</v>
      </c>
      <c r="L29" s="85">
        <v>169</v>
      </c>
      <c r="M29" s="60">
        <v>89</v>
      </c>
      <c r="N29" s="113">
        <f t="shared" si="6"/>
        <v>891</v>
      </c>
      <c r="O29" s="85">
        <v>12</v>
      </c>
      <c r="P29" s="85">
        <v>4</v>
      </c>
      <c r="Q29" s="85">
        <f t="shared" si="3"/>
        <v>16</v>
      </c>
      <c r="R29" s="113">
        <f t="shared" si="4"/>
        <v>907</v>
      </c>
      <c r="S29" s="114"/>
    </row>
    <row r="30" spans="1:19" ht="12.75">
      <c r="A30" s="113">
        <v>1988</v>
      </c>
      <c r="B30" s="85"/>
      <c r="C30" s="85"/>
      <c r="D30" s="113"/>
      <c r="E30" s="85"/>
      <c r="F30" s="85"/>
      <c r="G30" s="85"/>
      <c r="H30" s="85"/>
      <c r="I30" s="85"/>
      <c r="J30" s="85"/>
      <c r="K30" s="85">
        <v>612</v>
      </c>
      <c r="L30" s="85">
        <v>169</v>
      </c>
      <c r="M30" s="60">
        <v>89</v>
      </c>
      <c r="N30" s="113">
        <f t="shared" si="6"/>
        <v>870</v>
      </c>
      <c r="O30" s="85">
        <v>12</v>
      </c>
      <c r="P30" s="85">
        <v>4</v>
      </c>
      <c r="Q30" s="85">
        <f t="shared" si="3"/>
        <v>16</v>
      </c>
      <c r="R30" s="113">
        <f t="shared" si="4"/>
        <v>886</v>
      </c>
      <c r="S30" s="114"/>
    </row>
    <row r="31" spans="1:19" ht="12.75">
      <c r="A31" s="113">
        <v>1989</v>
      </c>
      <c r="B31" s="85"/>
      <c r="C31" s="85"/>
      <c r="D31" s="113"/>
      <c r="E31" s="85"/>
      <c r="F31" s="85"/>
      <c r="G31" s="85"/>
      <c r="H31" s="85"/>
      <c r="I31" s="85">
        <v>279</v>
      </c>
      <c r="J31" s="85">
        <f>610-279</f>
        <v>331</v>
      </c>
      <c r="K31" s="85">
        <v>610</v>
      </c>
      <c r="L31" s="85">
        <v>169</v>
      </c>
      <c r="M31" s="60">
        <v>89</v>
      </c>
      <c r="N31" s="113">
        <f t="shared" si="6"/>
        <v>868</v>
      </c>
      <c r="O31" s="85">
        <v>12</v>
      </c>
      <c r="P31" s="85">
        <v>4</v>
      </c>
      <c r="Q31" s="85">
        <f t="shared" si="3"/>
        <v>16</v>
      </c>
      <c r="R31" s="113">
        <f t="shared" si="4"/>
        <v>884</v>
      </c>
      <c r="S31" s="114"/>
    </row>
    <row r="32" spans="1:19" ht="12.75">
      <c r="A32" s="116">
        <v>1990</v>
      </c>
      <c r="B32" s="115">
        <v>18</v>
      </c>
      <c r="C32" s="115">
        <v>19</v>
      </c>
      <c r="D32" s="116">
        <v>34</v>
      </c>
      <c r="E32" s="115">
        <v>23</v>
      </c>
      <c r="F32" s="115">
        <v>34</v>
      </c>
      <c r="G32" s="115">
        <v>7</v>
      </c>
      <c r="H32" s="115"/>
      <c r="I32" s="115">
        <v>262</v>
      </c>
      <c r="J32" s="115">
        <v>135</v>
      </c>
      <c r="K32" s="115">
        <f t="shared" si="5"/>
        <v>397</v>
      </c>
      <c r="L32" s="116">
        <f>291-111</f>
        <v>180</v>
      </c>
      <c r="M32" s="117">
        <v>111</v>
      </c>
      <c r="N32" s="116">
        <f t="shared" si="6"/>
        <v>688</v>
      </c>
      <c r="O32" s="115">
        <v>12</v>
      </c>
      <c r="P32" s="115">
        <v>4</v>
      </c>
      <c r="Q32" s="115">
        <f t="shared" si="3"/>
        <v>16</v>
      </c>
      <c r="R32" s="116">
        <f t="shared" si="4"/>
        <v>704</v>
      </c>
      <c r="S32" s="114"/>
    </row>
    <row r="34" spans="1:11" ht="12.75">
      <c r="A34" s="107"/>
      <c r="B34" s="107" t="s">
        <v>81</v>
      </c>
      <c r="C34" s="106"/>
      <c r="D34" s="106"/>
      <c r="E34" s="106"/>
      <c r="F34" s="106"/>
      <c r="G34" s="106"/>
      <c r="H34" s="106"/>
      <c r="I34" s="106"/>
      <c r="J34" s="106"/>
      <c r="K34" s="105"/>
    </row>
    <row r="35" spans="1:11" ht="12.75">
      <c r="A35" s="119"/>
      <c r="B35" s="110" t="s">
        <v>28</v>
      </c>
      <c r="C35" s="110" t="s">
        <v>29</v>
      </c>
      <c r="D35" s="109" t="s">
        <v>30</v>
      </c>
      <c r="E35" s="109" t="s">
        <v>31</v>
      </c>
      <c r="F35" s="109" t="s">
        <v>32</v>
      </c>
      <c r="G35" s="109" t="s">
        <v>33</v>
      </c>
      <c r="H35" s="109" t="s">
        <v>34</v>
      </c>
      <c r="I35" s="109" t="s">
        <v>35</v>
      </c>
      <c r="J35" s="109" t="s">
        <v>40</v>
      </c>
      <c r="K35" s="109" t="s">
        <v>41</v>
      </c>
    </row>
    <row r="36" spans="1:11" ht="12.75">
      <c r="A36" s="123">
        <v>1964</v>
      </c>
      <c r="B36" s="113"/>
      <c r="C36" s="113"/>
      <c r="D36" s="85"/>
      <c r="E36" s="85"/>
      <c r="F36" s="85"/>
      <c r="G36" s="85"/>
      <c r="H36" s="85"/>
      <c r="I36" s="85">
        <v>32</v>
      </c>
      <c r="J36" s="85">
        <v>27</v>
      </c>
      <c r="K36" s="85">
        <f>I36+J36</f>
        <v>59</v>
      </c>
    </row>
    <row r="37" spans="1:11" ht="12.75">
      <c r="A37" s="123">
        <v>1965</v>
      </c>
      <c r="B37" s="113">
        <v>6</v>
      </c>
      <c r="C37" s="113">
        <v>1</v>
      </c>
      <c r="D37" s="85">
        <v>3</v>
      </c>
      <c r="E37" s="85">
        <v>13</v>
      </c>
      <c r="F37" s="85"/>
      <c r="G37" s="85">
        <v>1</v>
      </c>
      <c r="H37" s="85">
        <v>1</v>
      </c>
      <c r="I37" s="85">
        <v>32</v>
      </c>
      <c r="J37" s="85">
        <f aca="true" t="shared" si="7" ref="J37:J48">SUM(B37:H37)</f>
        <v>25</v>
      </c>
      <c r="K37" s="85">
        <f aca="true" t="shared" si="8" ref="K37:K59">I37+J37</f>
        <v>57</v>
      </c>
    </row>
    <row r="38" spans="1:11" ht="12.75">
      <c r="A38" s="123">
        <v>1966</v>
      </c>
      <c r="B38" s="113">
        <v>6</v>
      </c>
      <c r="C38" s="113">
        <v>1</v>
      </c>
      <c r="D38" s="85">
        <v>3</v>
      </c>
      <c r="E38" s="85">
        <v>13</v>
      </c>
      <c r="F38" s="85"/>
      <c r="G38" s="85">
        <v>1</v>
      </c>
      <c r="H38" s="85">
        <v>1</v>
      </c>
      <c r="I38" s="85">
        <v>32</v>
      </c>
      <c r="J38" s="85">
        <f t="shared" si="7"/>
        <v>25</v>
      </c>
      <c r="K38" s="85">
        <f t="shared" si="8"/>
        <v>57</v>
      </c>
    </row>
    <row r="39" spans="1:11" ht="12.75">
      <c r="A39" s="123">
        <v>1967</v>
      </c>
      <c r="B39" s="113">
        <v>5</v>
      </c>
      <c r="C39" s="113"/>
      <c r="D39" s="85">
        <v>3</v>
      </c>
      <c r="E39" s="85">
        <v>10</v>
      </c>
      <c r="F39" s="85"/>
      <c r="G39" s="85">
        <v>1</v>
      </c>
      <c r="H39" s="85"/>
      <c r="I39" s="85">
        <v>30</v>
      </c>
      <c r="J39" s="85">
        <f t="shared" si="7"/>
        <v>19</v>
      </c>
      <c r="K39" s="85">
        <f t="shared" si="8"/>
        <v>49</v>
      </c>
    </row>
    <row r="40" spans="1:11" ht="12.75">
      <c r="A40" s="123">
        <v>1968</v>
      </c>
      <c r="B40" s="113">
        <v>5</v>
      </c>
      <c r="C40" s="113"/>
      <c r="D40" s="85">
        <v>3</v>
      </c>
      <c r="E40" s="85">
        <v>10</v>
      </c>
      <c r="F40" s="85"/>
      <c r="G40" s="85">
        <v>1</v>
      </c>
      <c r="H40" s="85"/>
      <c r="I40" s="85">
        <v>30</v>
      </c>
      <c r="J40" s="85">
        <f t="shared" si="7"/>
        <v>19</v>
      </c>
      <c r="K40" s="85">
        <f t="shared" si="8"/>
        <v>49</v>
      </c>
    </row>
    <row r="41" spans="1:11" ht="12.75">
      <c r="A41" s="123">
        <v>1969</v>
      </c>
      <c r="B41" s="113">
        <v>5</v>
      </c>
      <c r="C41" s="113"/>
      <c r="D41" s="85">
        <v>2</v>
      </c>
      <c r="E41" s="85">
        <v>9</v>
      </c>
      <c r="F41" s="85"/>
      <c r="G41" s="85">
        <v>1</v>
      </c>
      <c r="H41" s="85"/>
      <c r="I41" s="85">
        <v>29</v>
      </c>
      <c r="J41" s="85">
        <f t="shared" si="7"/>
        <v>17</v>
      </c>
      <c r="K41" s="85">
        <f t="shared" si="8"/>
        <v>46</v>
      </c>
    </row>
    <row r="42" spans="1:11" ht="12.75">
      <c r="A42" s="123">
        <v>1970</v>
      </c>
      <c r="B42" s="113">
        <v>5</v>
      </c>
      <c r="C42" s="113"/>
      <c r="D42" s="85">
        <v>2</v>
      </c>
      <c r="E42" s="85">
        <v>8</v>
      </c>
      <c r="F42" s="85"/>
      <c r="G42" s="85">
        <v>1</v>
      </c>
      <c r="H42" s="85"/>
      <c r="I42" s="85">
        <v>29</v>
      </c>
      <c r="J42" s="85">
        <f t="shared" si="7"/>
        <v>16</v>
      </c>
      <c r="K42" s="85">
        <f t="shared" si="8"/>
        <v>45</v>
      </c>
    </row>
    <row r="43" spans="1:11" ht="12.75">
      <c r="A43" s="123">
        <v>1971</v>
      </c>
      <c r="B43" s="113">
        <v>4</v>
      </c>
      <c r="C43" s="113"/>
      <c r="D43" s="85">
        <v>1</v>
      </c>
      <c r="E43" s="85">
        <v>2</v>
      </c>
      <c r="F43" s="85"/>
      <c r="G43" s="85"/>
      <c r="H43" s="85"/>
      <c r="I43" s="85">
        <v>23</v>
      </c>
      <c r="J43" s="85">
        <f t="shared" si="7"/>
        <v>7</v>
      </c>
      <c r="K43" s="85">
        <f t="shared" si="8"/>
        <v>30</v>
      </c>
    </row>
    <row r="44" spans="1:11" ht="12.75">
      <c r="A44" s="123">
        <v>1972</v>
      </c>
      <c r="B44" s="113">
        <v>4</v>
      </c>
      <c r="C44" s="113"/>
      <c r="D44" s="85">
        <v>1</v>
      </c>
      <c r="E44" s="85">
        <v>2</v>
      </c>
      <c r="F44" s="85"/>
      <c r="G44" s="85"/>
      <c r="H44" s="85"/>
      <c r="I44" s="85">
        <v>23</v>
      </c>
      <c r="J44" s="85">
        <f t="shared" si="7"/>
        <v>7</v>
      </c>
      <c r="K44" s="85">
        <f t="shared" si="8"/>
        <v>30</v>
      </c>
    </row>
    <row r="45" spans="1:11" ht="12.75">
      <c r="A45" s="123">
        <v>1973</v>
      </c>
      <c r="B45" s="113">
        <v>4</v>
      </c>
      <c r="C45" s="113"/>
      <c r="D45" s="85">
        <v>1</v>
      </c>
      <c r="E45" s="85">
        <v>2</v>
      </c>
      <c r="F45" s="85"/>
      <c r="G45" s="85"/>
      <c r="H45" s="85"/>
      <c r="I45" s="85">
        <v>23</v>
      </c>
      <c r="J45" s="85">
        <f t="shared" si="7"/>
        <v>7</v>
      </c>
      <c r="K45" s="85">
        <f t="shared" si="8"/>
        <v>30</v>
      </c>
    </row>
    <row r="46" spans="1:11" ht="12.75">
      <c r="A46" s="123">
        <v>1974</v>
      </c>
      <c r="B46" s="113">
        <v>3</v>
      </c>
      <c r="C46" s="113"/>
      <c r="D46" s="85"/>
      <c r="E46" s="85">
        <v>2</v>
      </c>
      <c r="F46" s="85"/>
      <c r="G46" s="85"/>
      <c r="H46" s="85"/>
      <c r="I46" s="85">
        <v>20</v>
      </c>
      <c r="J46" s="85">
        <f t="shared" si="7"/>
        <v>5</v>
      </c>
      <c r="K46" s="85">
        <f t="shared" si="8"/>
        <v>25</v>
      </c>
    </row>
    <row r="47" spans="1:11" ht="12.75">
      <c r="A47" s="123">
        <v>1975</v>
      </c>
      <c r="B47" s="113">
        <v>3</v>
      </c>
      <c r="C47" s="113"/>
      <c r="D47" s="85"/>
      <c r="E47" s="85">
        <v>2</v>
      </c>
      <c r="F47" s="85"/>
      <c r="G47" s="85"/>
      <c r="H47" s="85"/>
      <c r="I47" s="85">
        <v>20</v>
      </c>
      <c r="J47" s="85">
        <f t="shared" si="7"/>
        <v>5</v>
      </c>
      <c r="K47" s="85">
        <f t="shared" si="8"/>
        <v>25</v>
      </c>
    </row>
    <row r="48" spans="1:11" ht="12.75">
      <c r="A48" s="123">
        <v>1976</v>
      </c>
      <c r="B48" s="113">
        <v>3</v>
      </c>
      <c r="C48" s="113"/>
      <c r="D48" s="85"/>
      <c r="E48" s="85">
        <v>1</v>
      </c>
      <c r="F48" s="85"/>
      <c r="G48" s="85"/>
      <c r="H48" s="85"/>
      <c r="I48" s="85">
        <v>20</v>
      </c>
      <c r="J48" s="85">
        <f t="shared" si="7"/>
        <v>4</v>
      </c>
      <c r="K48" s="85">
        <f t="shared" si="8"/>
        <v>24</v>
      </c>
    </row>
    <row r="49" spans="1:11" ht="12.75">
      <c r="A49" s="123">
        <v>1977</v>
      </c>
      <c r="B49" s="113"/>
      <c r="C49" s="113"/>
      <c r="D49" s="85"/>
      <c r="E49" s="85"/>
      <c r="F49" s="85"/>
      <c r="G49" s="85"/>
      <c r="H49" s="85"/>
      <c r="I49" s="85">
        <v>19</v>
      </c>
      <c r="J49" s="85">
        <v>3</v>
      </c>
      <c r="K49" s="85">
        <f t="shared" si="8"/>
        <v>22</v>
      </c>
    </row>
    <row r="50" spans="1:11" ht="12.75">
      <c r="A50" s="123">
        <v>1978</v>
      </c>
      <c r="B50" s="113"/>
      <c r="C50" s="113"/>
      <c r="D50" s="85"/>
      <c r="E50" s="85"/>
      <c r="F50" s="85"/>
      <c r="G50" s="85"/>
      <c r="H50" s="85"/>
      <c r="I50" s="85">
        <v>19</v>
      </c>
      <c r="J50" s="85">
        <v>3</v>
      </c>
      <c r="K50" s="85">
        <f t="shared" si="8"/>
        <v>22</v>
      </c>
    </row>
    <row r="51" spans="1:11" ht="12.75">
      <c r="A51" s="123">
        <v>1979</v>
      </c>
      <c r="B51" s="113"/>
      <c r="C51" s="113"/>
      <c r="D51" s="85"/>
      <c r="E51" s="85"/>
      <c r="F51" s="85"/>
      <c r="G51" s="85"/>
      <c r="H51" s="85"/>
      <c r="I51" s="85">
        <v>13</v>
      </c>
      <c r="J51" s="85">
        <v>6</v>
      </c>
      <c r="K51" s="85">
        <f t="shared" si="8"/>
        <v>19</v>
      </c>
    </row>
    <row r="52" spans="1:11" ht="12.75">
      <c r="A52" s="123">
        <v>1980</v>
      </c>
      <c r="B52" s="113"/>
      <c r="C52" s="113"/>
      <c r="D52" s="85"/>
      <c r="E52" s="85"/>
      <c r="F52" s="85"/>
      <c r="G52" s="85"/>
      <c r="H52" s="85"/>
      <c r="I52" s="85">
        <v>13</v>
      </c>
      <c r="J52" s="85">
        <v>5</v>
      </c>
      <c r="K52" s="85">
        <f t="shared" si="8"/>
        <v>18</v>
      </c>
    </row>
    <row r="53" spans="1:11" ht="12.75">
      <c r="A53" s="123">
        <v>1981</v>
      </c>
      <c r="B53" s="113"/>
      <c r="C53" s="113"/>
      <c r="D53" s="85"/>
      <c r="E53" s="85"/>
      <c r="F53" s="85"/>
      <c r="G53" s="85"/>
      <c r="H53" s="85"/>
      <c r="I53" s="85">
        <v>13</v>
      </c>
      <c r="J53" s="85">
        <v>5</v>
      </c>
      <c r="K53" s="85">
        <f t="shared" si="8"/>
        <v>18</v>
      </c>
    </row>
    <row r="54" spans="1:11" ht="12.75">
      <c r="A54" s="123">
        <v>1982</v>
      </c>
      <c r="B54" s="113"/>
      <c r="C54" s="113"/>
      <c r="D54" s="85"/>
      <c r="E54" s="85"/>
      <c r="F54" s="85"/>
      <c r="G54" s="85"/>
      <c r="H54" s="85"/>
      <c r="I54" s="85">
        <v>12</v>
      </c>
      <c r="J54" s="85">
        <v>5</v>
      </c>
      <c r="K54" s="85">
        <f t="shared" si="8"/>
        <v>17</v>
      </c>
    </row>
    <row r="55" spans="1:11" ht="12.75">
      <c r="A55" s="123">
        <v>1983</v>
      </c>
      <c r="B55" s="113"/>
      <c r="C55" s="113"/>
      <c r="D55" s="85"/>
      <c r="E55" s="85"/>
      <c r="F55" s="85"/>
      <c r="G55" s="85"/>
      <c r="H55" s="85"/>
      <c r="I55" s="85">
        <v>12</v>
      </c>
      <c r="J55" s="85" t="s">
        <v>121</v>
      </c>
      <c r="K55" s="85" t="s">
        <v>121</v>
      </c>
    </row>
    <row r="56" spans="1:11" ht="12.75">
      <c r="A56" s="123">
        <v>1984</v>
      </c>
      <c r="B56" s="113">
        <v>3</v>
      </c>
      <c r="C56" s="113"/>
      <c r="D56" s="85"/>
      <c r="E56" s="85">
        <v>1</v>
      </c>
      <c r="F56" s="85"/>
      <c r="G56" s="85"/>
      <c r="H56" s="85"/>
      <c r="I56" s="85">
        <v>12</v>
      </c>
      <c r="J56" s="85">
        <v>4</v>
      </c>
      <c r="K56" s="85">
        <f t="shared" si="8"/>
        <v>16</v>
      </c>
    </row>
    <row r="57" spans="1:11" ht="12.75">
      <c r="A57" s="123">
        <v>1985</v>
      </c>
      <c r="B57" s="113">
        <v>3</v>
      </c>
      <c r="C57" s="113"/>
      <c r="D57" s="85"/>
      <c r="E57" s="85">
        <v>1</v>
      </c>
      <c r="F57" s="85"/>
      <c r="G57" s="85"/>
      <c r="H57" s="85"/>
      <c r="I57" s="85">
        <v>12</v>
      </c>
      <c r="J57" s="85">
        <v>4</v>
      </c>
      <c r="K57" s="85">
        <f t="shared" si="8"/>
        <v>16</v>
      </c>
    </row>
    <row r="58" spans="1:11" ht="12.75">
      <c r="A58" s="123">
        <v>1986</v>
      </c>
      <c r="B58" s="113"/>
      <c r="C58" s="113"/>
      <c r="D58" s="85"/>
      <c r="E58" s="85"/>
      <c r="F58" s="85"/>
      <c r="G58" s="85"/>
      <c r="H58" s="85"/>
      <c r="I58" s="85">
        <v>12</v>
      </c>
      <c r="J58" s="85">
        <v>4</v>
      </c>
      <c r="K58" s="85">
        <f t="shared" si="8"/>
        <v>16</v>
      </c>
    </row>
    <row r="59" spans="1:11" ht="12.75">
      <c r="A59" s="123">
        <v>1987</v>
      </c>
      <c r="B59" s="113"/>
      <c r="C59" s="113"/>
      <c r="D59" s="85"/>
      <c r="E59" s="85"/>
      <c r="F59" s="85"/>
      <c r="G59" s="85"/>
      <c r="H59" s="85"/>
      <c r="I59" s="85">
        <v>12</v>
      </c>
      <c r="J59" s="85">
        <v>4</v>
      </c>
      <c r="K59" s="85">
        <f t="shared" si="8"/>
        <v>16</v>
      </c>
    </row>
    <row r="60" spans="1:11" ht="12.75">
      <c r="A60" s="123">
        <v>1988</v>
      </c>
      <c r="B60" s="113"/>
      <c r="C60" s="113"/>
      <c r="D60" s="85"/>
      <c r="E60" s="85"/>
      <c r="F60" s="85"/>
      <c r="G60" s="85"/>
      <c r="H60" s="85"/>
      <c r="I60" s="85">
        <v>12</v>
      </c>
      <c r="J60" s="85" t="s">
        <v>121</v>
      </c>
      <c r="K60" s="85" t="s">
        <v>121</v>
      </c>
    </row>
    <row r="61" spans="1:11" ht="12.75">
      <c r="A61" s="123">
        <v>1989</v>
      </c>
      <c r="B61" s="113"/>
      <c r="C61" s="113"/>
      <c r="D61" s="85"/>
      <c r="E61" s="85"/>
      <c r="F61" s="85"/>
      <c r="G61" s="85"/>
      <c r="H61" s="85"/>
      <c r="I61" s="85">
        <v>12</v>
      </c>
      <c r="J61" s="85" t="s">
        <v>121</v>
      </c>
      <c r="K61" s="85" t="s">
        <v>121</v>
      </c>
    </row>
    <row r="62" spans="1:11" ht="12.75">
      <c r="A62" s="124">
        <v>1990</v>
      </c>
      <c r="B62" s="116"/>
      <c r="C62" s="116"/>
      <c r="D62" s="115"/>
      <c r="E62" s="115"/>
      <c r="F62" s="115"/>
      <c r="G62" s="115"/>
      <c r="H62" s="115"/>
      <c r="I62" s="115">
        <v>12</v>
      </c>
      <c r="J62" s="115" t="s">
        <v>121</v>
      </c>
      <c r="K62" s="116" t="s">
        <v>121</v>
      </c>
    </row>
    <row r="64" ht="12.75">
      <c r="A64" s="118" t="s">
        <v>77</v>
      </c>
    </row>
    <row r="65" ht="12.75">
      <c r="A65" s="103" t="s">
        <v>80</v>
      </c>
    </row>
  </sheetData>
  <printOptions/>
  <pageMargins left="0.75" right="0.75" top="1" bottom="1" header="0.4921259845" footer="0.4921259845"/>
  <pageSetup fitToHeight="1" fitToWidth="1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workbookViewId="0" topLeftCell="A1">
      <selection activeCell="D60" sqref="D60"/>
    </sheetView>
  </sheetViews>
  <sheetFormatPr defaultColWidth="11.421875" defaultRowHeight="12.75"/>
  <cols>
    <col min="1" max="1" width="9.00390625" style="103" customWidth="1"/>
    <col min="2" max="2" width="15.421875" style="103" customWidth="1"/>
    <col min="3" max="3" width="14.57421875" style="103" customWidth="1"/>
    <col min="4" max="4" width="15.140625" style="103" customWidth="1"/>
    <col min="5" max="16384" width="11.421875" style="103" customWidth="1"/>
  </cols>
  <sheetData>
    <row r="2" ht="15.75">
      <c r="A2" s="122" t="s">
        <v>149</v>
      </c>
    </row>
    <row r="4" spans="1:6" ht="12.75">
      <c r="A4" s="107"/>
      <c r="B4" s="125" t="s">
        <v>53</v>
      </c>
      <c r="C4" s="126" t="s">
        <v>57</v>
      </c>
      <c r="D4" s="125" t="s">
        <v>56</v>
      </c>
      <c r="E4" s="126" t="s">
        <v>55</v>
      </c>
      <c r="F4" s="125" t="s">
        <v>58</v>
      </c>
    </row>
    <row r="5" spans="1:6" ht="12.75">
      <c r="A5" s="121"/>
      <c r="B5" s="116" t="s">
        <v>72</v>
      </c>
      <c r="C5" s="117" t="s">
        <v>73</v>
      </c>
      <c r="D5" s="116" t="s">
        <v>74</v>
      </c>
      <c r="E5" s="117" t="s">
        <v>75</v>
      </c>
      <c r="F5" s="116" t="s">
        <v>0</v>
      </c>
    </row>
    <row r="6" spans="1:6" ht="12.75">
      <c r="A6" s="123">
        <v>1964</v>
      </c>
      <c r="B6" s="113">
        <v>1563</v>
      </c>
      <c r="C6" s="60"/>
      <c r="D6" s="113"/>
      <c r="E6" s="60"/>
      <c r="F6" s="127">
        <f aca="true" t="shared" si="0" ref="F6:F42">B6+C6+D6+E6</f>
        <v>1563</v>
      </c>
    </row>
    <row r="7" spans="1:6" ht="12.75">
      <c r="A7" s="123">
        <v>1965</v>
      </c>
      <c r="B7" s="113">
        <v>1539</v>
      </c>
      <c r="C7" s="60"/>
      <c r="D7" s="113"/>
      <c r="E7" s="60"/>
      <c r="F7" s="127">
        <f t="shared" si="0"/>
        <v>1539</v>
      </c>
    </row>
    <row r="8" spans="1:6" ht="12.75">
      <c r="A8" s="123">
        <v>1966</v>
      </c>
      <c r="B8" s="113">
        <v>1513</v>
      </c>
      <c r="C8" s="60"/>
      <c r="D8" s="113"/>
      <c r="E8" s="60"/>
      <c r="F8" s="127">
        <f t="shared" si="0"/>
        <v>1513</v>
      </c>
    </row>
    <row r="9" spans="1:6" ht="12.75">
      <c r="A9" s="123">
        <v>1967</v>
      </c>
      <c r="B9" s="113">
        <v>1427</v>
      </c>
      <c r="C9" s="60"/>
      <c r="D9" s="113"/>
      <c r="E9" s="60"/>
      <c r="F9" s="127">
        <f t="shared" si="0"/>
        <v>1427</v>
      </c>
    </row>
    <row r="10" spans="1:6" ht="12.75">
      <c r="A10" s="123">
        <v>1968</v>
      </c>
      <c r="B10" s="113">
        <v>1414</v>
      </c>
      <c r="C10" s="60"/>
      <c r="D10" s="113"/>
      <c r="E10" s="60"/>
      <c r="F10" s="127">
        <f t="shared" si="0"/>
        <v>1414</v>
      </c>
    </row>
    <row r="11" spans="1:6" ht="12.75">
      <c r="A11" s="123">
        <v>1969</v>
      </c>
      <c r="B11" s="127">
        <v>1171</v>
      </c>
      <c r="C11" s="60"/>
      <c r="D11" s="113"/>
      <c r="E11" s="60"/>
      <c r="F11" s="127">
        <f t="shared" si="0"/>
        <v>1171</v>
      </c>
    </row>
    <row r="12" spans="1:6" ht="12.75">
      <c r="A12" s="123">
        <v>1970</v>
      </c>
      <c r="B12" s="127">
        <v>1132</v>
      </c>
      <c r="C12" s="60"/>
      <c r="D12" s="113"/>
      <c r="E12" s="60"/>
      <c r="F12" s="127">
        <f t="shared" si="0"/>
        <v>1132</v>
      </c>
    </row>
    <row r="13" spans="1:6" ht="12.75">
      <c r="A13" s="123">
        <v>1971</v>
      </c>
      <c r="B13" s="127">
        <v>1046</v>
      </c>
      <c r="C13" s="60"/>
      <c r="D13" s="113"/>
      <c r="E13" s="60"/>
      <c r="F13" s="127">
        <f t="shared" si="0"/>
        <v>1046</v>
      </c>
    </row>
    <row r="14" spans="1:6" ht="12.75">
      <c r="A14" s="123">
        <v>1972</v>
      </c>
      <c r="B14" s="127">
        <v>1011</v>
      </c>
      <c r="C14" s="60"/>
      <c r="D14" s="113"/>
      <c r="E14" s="60"/>
      <c r="F14" s="127">
        <f t="shared" si="0"/>
        <v>1011</v>
      </c>
    </row>
    <row r="15" spans="1:6" ht="12.75">
      <c r="A15" s="123">
        <v>1973</v>
      </c>
      <c r="B15" s="127">
        <v>1019</v>
      </c>
      <c r="C15" s="60"/>
      <c r="D15" s="113"/>
      <c r="E15" s="60"/>
      <c r="F15" s="127">
        <f t="shared" si="0"/>
        <v>1019</v>
      </c>
    </row>
    <row r="16" spans="1:6" ht="12.75">
      <c r="A16" s="123">
        <v>1974</v>
      </c>
      <c r="B16" s="113">
        <v>959</v>
      </c>
      <c r="C16" s="60"/>
      <c r="D16" s="113"/>
      <c r="E16" s="60"/>
      <c r="F16" s="127">
        <f t="shared" si="0"/>
        <v>959</v>
      </c>
    </row>
    <row r="17" spans="1:6" ht="12.75">
      <c r="A17" s="123">
        <v>1975</v>
      </c>
      <c r="B17" s="113">
        <v>941</v>
      </c>
      <c r="C17" s="60"/>
      <c r="D17" s="113"/>
      <c r="E17" s="60"/>
      <c r="F17" s="127">
        <f t="shared" si="0"/>
        <v>941</v>
      </c>
    </row>
    <row r="18" spans="1:6" ht="12.75">
      <c r="A18" s="123">
        <v>1976</v>
      </c>
      <c r="B18" s="113">
        <v>896</v>
      </c>
      <c r="C18" s="60"/>
      <c r="D18" s="113"/>
      <c r="E18" s="60"/>
      <c r="F18" s="127">
        <f t="shared" si="0"/>
        <v>896</v>
      </c>
    </row>
    <row r="19" spans="1:6" ht="12.75">
      <c r="A19" s="123">
        <v>1977</v>
      </c>
      <c r="B19" s="113">
        <v>877</v>
      </c>
      <c r="C19" s="60"/>
      <c r="D19" s="113"/>
      <c r="E19" s="60"/>
      <c r="F19" s="127">
        <f t="shared" si="0"/>
        <v>877</v>
      </c>
    </row>
    <row r="20" spans="1:6" ht="12.75">
      <c r="A20" s="123">
        <v>1978</v>
      </c>
      <c r="B20" s="113">
        <v>850</v>
      </c>
      <c r="C20" s="60"/>
      <c r="D20" s="113"/>
      <c r="E20" s="60"/>
      <c r="F20" s="127">
        <f t="shared" si="0"/>
        <v>850</v>
      </c>
    </row>
    <row r="21" spans="1:6" ht="12.75">
      <c r="A21" s="123">
        <v>1979</v>
      </c>
      <c r="B21" s="113">
        <v>808</v>
      </c>
      <c r="C21" s="60"/>
      <c r="D21" s="113"/>
      <c r="E21" s="60"/>
      <c r="F21" s="127">
        <f t="shared" si="0"/>
        <v>808</v>
      </c>
    </row>
    <row r="22" spans="1:6" ht="12.75">
      <c r="A22" s="123">
        <v>1980</v>
      </c>
      <c r="B22" s="113">
        <v>794</v>
      </c>
      <c r="C22" s="60"/>
      <c r="D22" s="113"/>
      <c r="E22" s="60"/>
      <c r="F22" s="127">
        <f t="shared" si="0"/>
        <v>794</v>
      </c>
    </row>
    <row r="23" spans="1:6" ht="12.75">
      <c r="A23" s="123">
        <v>1981</v>
      </c>
      <c r="B23" s="113">
        <v>760</v>
      </c>
      <c r="C23" s="60"/>
      <c r="D23" s="113"/>
      <c r="E23" s="60"/>
      <c r="F23" s="127">
        <f t="shared" si="0"/>
        <v>760</v>
      </c>
    </row>
    <row r="24" spans="1:6" ht="12.75">
      <c r="A24" s="123">
        <v>1982</v>
      </c>
      <c r="B24" s="113">
        <v>717</v>
      </c>
      <c r="C24" s="60"/>
      <c r="D24" s="113"/>
      <c r="E24" s="60"/>
      <c r="F24" s="127">
        <f t="shared" si="0"/>
        <v>717</v>
      </c>
    </row>
    <row r="25" spans="1:6" ht="12.75">
      <c r="A25" s="123">
        <v>1983</v>
      </c>
      <c r="B25" s="113">
        <v>697</v>
      </c>
      <c r="C25" s="60"/>
      <c r="D25" s="113"/>
      <c r="E25" s="60"/>
      <c r="F25" s="127">
        <f t="shared" si="0"/>
        <v>697</v>
      </c>
    </row>
    <row r="26" spans="1:6" ht="12.75">
      <c r="A26" s="123">
        <v>1984</v>
      </c>
      <c r="B26" s="113">
        <v>670</v>
      </c>
      <c r="C26" s="60">
        <v>72</v>
      </c>
      <c r="D26" s="113"/>
      <c r="E26" s="60"/>
      <c r="F26" s="127">
        <f t="shared" si="0"/>
        <v>742</v>
      </c>
    </row>
    <row r="27" spans="1:6" ht="12.75">
      <c r="A27" s="123">
        <v>1985</v>
      </c>
      <c r="B27" s="113">
        <v>646</v>
      </c>
      <c r="C27" s="60">
        <v>127</v>
      </c>
      <c r="D27" s="113"/>
      <c r="E27" s="60"/>
      <c r="F27" s="127">
        <f t="shared" si="0"/>
        <v>773</v>
      </c>
    </row>
    <row r="28" spans="1:6" ht="12.75">
      <c r="A28" s="123">
        <v>1986</v>
      </c>
      <c r="B28" s="113">
        <v>639</v>
      </c>
      <c r="C28" s="60">
        <v>180</v>
      </c>
      <c r="D28" s="113"/>
      <c r="E28" s="60"/>
      <c r="F28" s="127">
        <f t="shared" si="0"/>
        <v>819</v>
      </c>
    </row>
    <row r="29" spans="1:6" ht="12.75">
      <c r="A29" s="123">
        <v>1987</v>
      </c>
      <c r="B29" s="113">
        <v>637</v>
      </c>
      <c r="C29" s="60">
        <v>258</v>
      </c>
      <c r="D29" s="113"/>
      <c r="E29" s="60"/>
      <c r="F29" s="127">
        <f t="shared" si="0"/>
        <v>895</v>
      </c>
    </row>
    <row r="30" spans="1:6" ht="12.75">
      <c r="A30" s="123">
        <v>1988</v>
      </c>
      <c r="B30" s="113">
        <v>612</v>
      </c>
      <c r="C30" s="60">
        <v>258</v>
      </c>
      <c r="D30" s="113"/>
      <c r="E30" s="60"/>
      <c r="F30" s="127">
        <f t="shared" si="0"/>
        <v>870</v>
      </c>
    </row>
    <row r="31" spans="1:6" ht="12.75">
      <c r="A31" s="123">
        <v>1989</v>
      </c>
      <c r="B31" s="113">
        <v>610</v>
      </c>
      <c r="C31" s="60">
        <v>258</v>
      </c>
      <c r="D31" s="113"/>
      <c r="E31" s="60"/>
      <c r="F31" s="127">
        <f t="shared" si="0"/>
        <v>868</v>
      </c>
    </row>
    <row r="32" spans="1:6" ht="12.75">
      <c r="A32" s="123">
        <v>1990</v>
      </c>
      <c r="B32" s="113">
        <v>578</v>
      </c>
      <c r="C32" s="60">
        <v>291</v>
      </c>
      <c r="D32" s="113"/>
      <c r="E32" s="60"/>
      <c r="F32" s="127">
        <f t="shared" si="0"/>
        <v>869</v>
      </c>
    </row>
    <row r="33" spans="1:6" ht="12.75">
      <c r="A33" s="123">
        <v>1991</v>
      </c>
      <c r="B33" s="113">
        <v>551</v>
      </c>
      <c r="C33" s="60">
        <v>288</v>
      </c>
      <c r="D33" s="113"/>
      <c r="E33" s="60"/>
      <c r="F33" s="127">
        <f t="shared" si="0"/>
        <v>839</v>
      </c>
    </row>
    <row r="34" spans="1:6" ht="12.75">
      <c r="A34" s="123">
        <v>1992</v>
      </c>
      <c r="B34" s="113">
        <v>515</v>
      </c>
      <c r="C34" s="60">
        <v>271</v>
      </c>
      <c r="D34" s="113"/>
      <c r="E34" s="60"/>
      <c r="F34" s="127">
        <f t="shared" si="0"/>
        <v>786</v>
      </c>
    </row>
    <row r="35" spans="1:6" ht="12.75">
      <c r="A35" s="123">
        <v>1993</v>
      </c>
      <c r="B35" s="113">
        <v>472</v>
      </c>
      <c r="C35" s="60">
        <v>254</v>
      </c>
      <c r="D35" s="113"/>
      <c r="E35" s="60"/>
      <c r="F35" s="127">
        <f t="shared" si="0"/>
        <v>726</v>
      </c>
    </row>
    <row r="36" spans="1:6" ht="12.75">
      <c r="A36" s="123">
        <v>1994</v>
      </c>
      <c r="B36" s="113">
        <v>459</v>
      </c>
      <c r="C36" s="60">
        <v>265</v>
      </c>
      <c r="D36" s="113"/>
      <c r="E36" s="60"/>
      <c r="F36" s="127">
        <f t="shared" si="0"/>
        <v>724</v>
      </c>
    </row>
    <row r="37" spans="1:6" ht="12.75">
      <c r="A37" s="123">
        <v>1995</v>
      </c>
      <c r="B37" s="113">
        <v>444</v>
      </c>
      <c r="C37" s="60">
        <v>266</v>
      </c>
      <c r="D37" s="113"/>
      <c r="E37" s="60"/>
      <c r="F37" s="127">
        <f t="shared" si="0"/>
        <v>710</v>
      </c>
    </row>
    <row r="38" spans="1:6" ht="12.75">
      <c r="A38" s="123">
        <v>1996</v>
      </c>
      <c r="B38" s="113">
        <v>407</v>
      </c>
      <c r="C38" s="60">
        <v>280</v>
      </c>
      <c r="D38" s="113">
        <v>16</v>
      </c>
      <c r="E38" s="60">
        <v>6</v>
      </c>
      <c r="F38" s="127">
        <f t="shared" si="0"/>
        <v>709</v>
      </c>
    </row>
    <row r="39" spans="1:6" ht="12.75">
      <c r="A39" s="123">
        <v>1997</v>
      </c>
      <c r="B39" s="113">
        <v>376</v>
      </c>
      <c r="C39" s="60">
        <v>307</v>
      </c>
      <c r="D39" s="113">
        <v>34</v>
      </c>
      <c r="E39" s="60">
        <v>23</v>
      </c>
      <c r="F39" s="127">
        <f t="shared" si="0"/>
        <v>740</v>
      </c>
    </row>
    <row r="40" spans="1:6" ht="12.75">
      <c r="A40" s="123">
        <v>1998</v>
      </c>
      <c r="B40" s="113">
        <v>345</v>
      </c>
      <c r="C40" s="60">
        <v>364</v>
      </c>
      <c r="D40" s="113">
        <v>75</v>
      </c>
      <c r="E40" s="60">
        <v>130</v>
      </c>
      <c r="F40" s="127">
        <f t="shared" si="0"/>
        <v>914</v>
      </c>
    </row>
    <row r="41" spans="1:6" ht="12.75">
      <c r="A41" s="123">
        <v>1999</v>
      </c>
      <c r="B41" s="113">
        <v>329</v>
      </c>
      <c r="C41" s="60">
        <v>367</v>
      </c>
      <c r="D41" s="113">
        <v>104</v>
      </c>
      <c r="E41" s="60">
        <v>168</v>
      </c>
      <c r="F41" s="127">
        <f t="shared" si="0"/>
        <v>968</v>
      </c>
    </row>
    <row r="42" spans="1:6" ht="12.75">
      <c r="A42" s="124">
        <v>2000</v>
      </c>
      <c r="B42" s="116">
        <v>310</v>
      </c>
      <c r="C42" s="117">
        <v>347</v>
      </c>
      <c r="D42" s="116">
        <v>151</v>
      </c>
      <c r="E42" s="117">
        <v>168</v>
      </c>
      <c r="F42" s="128">
        <f t="shared" si="0"/>
        <v>976</v>
      </c>
    </row>
    <row r="44" spans="1:10" ht="12.75">
      <c r="A44" s="129" t="s">
        <v>19</v>
      </c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2.75">
      <c r="A45" s="120" t="s">
        <v>150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2.75">
      <c r="A46" s="120" t="s">
        <v>151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2.75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2.75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2.75">
      <c r="A49" s="61"/>
      <c r="B49" s="61"/>
      <c r="C49" s="61"/>
      <c r="D49" s="61"/>
      <c r="E49" s="61"/>
      <c r="F49" s="61"/>
      <c r="G49" s="61"/>
      <c r="H49" s="61"/>
      <c r="I49" s="61"/>
      <c r="J49" s="61"/>
    </row>
  </sheetData>
  <printOptions/>
  <pageMargins left="0.75" right="0.75" top="1" bottom="1" header="0.4921259845" footer="0.4921259845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F27" sqref="F27"/>
    </sheetView>
  </sheetViews>
  <sheetFormatPr defaultColWidth="11.421875" defaultRowHeight="12.75"/>
  <sheetData>
    <row r="2" ht="15.75">
      <c r="B2" s="100" t="s">
        <v>152</v>
      </c>
    </row>
    <row r="4" spans="2:4" ht="12.75">
      <c r="B4" s="29"/>
      <c r="C4" s="5" t="s">
        <v>26</v>
      </c>
      <c r="D4" s="5" t="s">
        <v>27</v>
      </c>
    </row>
    <row r="5" spans="2:4" ht="12.75">
      <c r="B5" s="38">
        <v>1801</v>
      </c>
      <c r="C5" s="84">
        <v>27349</v>
      </c>
      <c r="D5" s="84"/>
    </row>
    <row r="6" spans="2:4" ht="12.75">
      <c r="B6" s="38">
        <v>1806</v>
      </c>
      <c r="C6" s="84">
        <v>29107</v>
      </c>
      <c r="D6" s="84">
        <v>5150</v>
      </c>
    </row>
    <row r="7" spans="2:4" ht="12.75">
      <c r="B7" s="38">
        <v>1821</v>
      </c>
      <c r="C7" s="84">
        <v>30462</v>
      </c>
      <c r="D7" s="84"/>
    </row>
    <row r="8" spans="2:4" ht="12.75">
      <c r="B8" s="38">
        <v>1826</v>
      </c>
      <c r="C8" s="84">
        <v>31859</v>
      </c>
      <c r="D8" s="84"/>
    </row>
    <row r="9" spans="2:4" ht="12.75">
      <c r="B9" s="38">
        <v>1831</v>
      </c>
      <c r="C9" s="84">
        <v>32569</v>
      </c>
      <c r="D9" s="84">
        <v>7250</v>
      </c>
    </row>
    <row r="10" spans="2:4" ht="12.75">
      <c r="B10" s="38">
        <v>1836</v>
      </c>
      <c r="C10" s="84">
        <v>335540</v>
      </c>
      <c r="D10" s="84"/>
    </row>
    <row r="11" spans="2:4" ht="12.75">
      <c r="B11" s="38">
        <v>1841</v>
      </c>
      <c r="C11" s="84">
        <v>34230</v>
      </c>
      <c r="D11" s="84"/>
    </row>
    <row r="12" spans="2:4" ht="12.75">
      <c r="B12" s="38">
        <v>1846</v>
      </c>
      <c r="C12" s="84">
        <v>35400</v>
      </c>
      <c r="D12" s="84">
        <v>8770</v>
      </c>
    </row>
    <row r="13" spans="2:4" ht="12.75">
      <c r="B13" s="38">
        <v>1851</v>
      </c>
      <c r="C13" s="84">
        <v>35783</v>
      </c>
      <c r="D13" s="84">
        <v>9250</v>
      </c>
    </row>
    <row r="14" spans="2:4" ht="12.75">
      <c r="B14" s="38">
        <v>1856</v>
      </c>
      <c r="C14" s="84">
        <v>36039</v>
      </c>
      <c r="D14" s="84">
        <v>9975</v>
      </c>
    </row>
    <row r="15" spans="2:4" ht="12.75">
      <c r="B15" s="38">
        <v>1861</v>
      </c>
      <c r="C15" s="84">
        <v>37386</v>
      </c>
      <c r="D15" s="84">
        <v>10790</v>
      </c>
    </row>
    <row r="16" spans="2:4" ht="12.75">
      <c r="B16" s="38">
        <v>1866</v>
      </c>
      <c r="C16" s="84">
        <v>38067</v>
      </c>
      <c r="D16" s="84">
        <v>11570</v>
      </c>
    </row>
    <row r="17" spans="2:4" ht="12.75">
      <c r="B17" s="38">
        <v>1872</v>
      </c>
      <c r="C17" s="84">
        <v>36103</v>
      </c>
      <c r="D17" s="84">
        <v>11850</v>
      </c>
    </row>
    <row r="18" spans="2:4" ht="12.75">
      <c r="B18" s="38">
        <v>1876</v>
      </c>
      <c r="C18" s="84">
        <v>36906</v>
      </c>
      <c r="D18" s="84">
        <v>12540</v>
      </c>
    </row>
    <row r="19" spans="2:4" ht="12.75">
      <c r="B19" s="38">
        <v>1881</v>
      </c>
      <c r="C19" s="84">
        <v>37672</v>
      </c>
      <c r="D19" s="84">
        <v>13740</v>
      </c>
    </row>
    <row r="20" spans="2:4" ht="12.75">
      <c r="B20" s="38">
        <v>1886</v>
      </c>
      <c r="C20" s="84">
        <v>38219</v>
      </c>
      <c r="D20" s="84">
        <v>14480</v>
      </c>
    </row>
    <row r="21" spans="2:4" ht="12.75">
      <c r="B21" s="38">
        <v>1891</v>
      </c>
      <c r="C21" s="84">
        <v>38343</v>
      </c>
      <c r="D21" s="84">
        <v>15050</v>
      </c>
    </row>
    <row r="22" spans="2:4" ht="12.75">
      <c r="B22" s="38">
        <v>1896</v>
      </c>
      <c r="C22" s="84">
        <v>38517</v>
      </c>
      <c r="D22" s="84">
        <v>15760</v>
      </c>
    </row>
    <row r="23" spans="2:4" ht="12.75">
      <c r="B23" s="40">
        <v>1901</v>
      </c>
      <c r="C23" s="86">
        <v>38962</v>
      </c>
      <c r="D23" s="86">
        <v>16780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31"/>
  <sheetViews>
    <sheetView tabSelected="1" workbookViewId="0" topLeftCell="A82">
      <selection activeCell="G117" sqref="G117"/>
    </sheetView>
  </sheetViews>
  <sheetFormatPr defaultColWidth="11.421875" defaultRowHeight="12.75"/>
  <cols>
    <col min="4" max="4" width="10.8515625" style="0" customWidth="1"/>
    <col min="7" max="7" width="14.00390625" style="0" customWidth="1"/>
    <col min="8" max="8" width="10.00390625" style="0" customWidth="1"/>
    <col min="9" max="9" width="9.8515625" style="0" customWidth="1"/>
  </cols>
  <sheetData>
    <row r="1" ht="15.75">
      <c r="B1" s="100" t="s">
        <v>153</v>
      </c>
    </row>
    <row r="3" spans="2:11" ht="12" customHeight="1">
      <c r="B3" s="59"/>
      <c r="C3" s="144" t="s">
        <v>103</v>
      </c>
      <c r="D3" s="145"/>
      <c r="E3" s="148" t="s">
        <v>104</v>
      </c>
      <c r="F3" s="145"/>
      <c r="G3" s="5" t="s">
        <v>101</v>
      </c>
      <c r="H3" s="148" t="s">
        <v>159</v>
      </c>
      <c r="I3" s="145"/>
      <c r="J3" s="41" t="s">
        <v>158</v>
      </c>
      <c r="K3" s="88" t="s">
        <v>156</v>
      </c>
    </row>
    <row r="4" spans="2:11" ht="12" customHeight="1">
      <c r="B4" s="32"/>
      <c r="C4" s="91" t="s">
        <v>53</v>
      </c>
      <c r="D4" s="55" t="s">
        <v>57</v>
      </c>
      <c r="E4" s="87" t="s">
        <v>56</v>
      </c>
      <c r="F4" s="87" t="s">
        <v>55</v>
      </c>
      <c r="G4" s="87" t="s">
        <v>58</v>
      </c>
      <c r="H4" s="87" t="s">
        <v>59</v>
      </c>
      <c r="I4" s="90" t="s">
        <v>60</v>
      </c>
      <c r="J4" s="38" t="s">
        <v>154</v>
      </c>
      <c r="K4" s="84" t="s">
        <v>154</v>
      </c>
    </row>
    <row r="5" spans="2:11" ht="12.75">
      <c r="B5" s="33"/>
      <c r="C5" s="54" t="s">
        <v>35</v>
      </c>
      <c r="D5" s="40" t="s">
        <v>102</v>
      </c>
      <c r="E5" s="86" t="s">
        <v>35</v>
      </c>
      <c r="F5" s="86" t="s">
        <v>102</v>
      </c>
      <c r="G5" s="35"/>
      <c r="H5" s="86" t="s">
        <v>35</v>
      </c>
      <c r="I5" s="86" t="s">
        <v>102</v>
      </c>
      <c r="J5" s="40" t="s">
        <v>157</v>
      </c>
      <c r="K5" s="86" t="s">
        <v>155</v>
      </c>
    </row>
    <row r="6" spans="2:11" ht="12.75">
      <c r="B6" s="37">
        <v>1900</v>
      </c>
      <c r="C6" s="59"/>
      <c r="D6" s="48"/>
      <c r="E6" s="88">
        <v>454</v>
      </c>
      <c r="F6" s="88">
        <v>737</v>
      </c>
      <c r="G6" s="45">
        <v>38.486</v>
      </c>
      <c r="H6" s="93">
        <f>E6/G6</f>
        <v>11.796497427636025</v>
      </c>
      <c r="I6" s="137">
        <f>F6/G6</f>
        <v>19.149820714025882</v>
      </c>
      <c r="J6" s="59">
        <v>8727</v>
      </c>
      <c r="K6" s="48">
        <f>F6/J6*100</f>
        <v>8.445055574653376</v>
      </c>
    </row>
    <row r="7" spans="2:11" ht="12.75">
      <c r="B7" s="37">
        <v>1901</v>
      </c>
      <c r="C7" s="38"/>
      <c r="D7" s="84"/>
      <c r="E7" s="84"/>
      <c r="F7" s="84"/>
      <c r="G7" s="28">
        <v>38.486</v>
      </c>
      <c r="H7" s="83"/>
      <c r="I7" s="22"/>
      <c r="J7" s="32">
        <v>9539</v>
      </c>
      <c r="K7" s="34"/>
    </row>
    <row r="8" spans="2:11" ht="12.75">
      <c r="B8" s="37">
        <v>1902</v>
      </c>
      <c r="C8" s="38"/>
      <c r="D8" s="84"/>
      <c r="E8" s="84"/>
      <c r="F8" s="84"/>
      <c r="G8" s="28">
        <v>38.564</v>
      </c>
      <c r="H8" s="83"/>
      <c r="I8" s="22"/>
      <c r="J8" s="32">
        <v>10131</v>
      </c>
      <c r="K8" s="34"/>
    </row>
    <row r="9" spans="2:11" ht="12.75">
      <c r="B9" s="37">
        <v>1903</v>
      </c>
      <c r="C9" s="38"/>
      <c r="D9" s="84"/>
      <c r="E9" s="84"/>
      <c r="F9" s="84"/>
      <c r="G9" s="28">
        <v>38.657</v>
      </c>
      <c r="H9" s="83"/>
      <c r="I9" s="22"/>
      <c r="J9" s="32">
        <v>10635</v>
      </c>
      <c r="K9" s="34"/>
    </row>
    <row r="10" spans="2:11" ht="12.75">
      <c r="B10" s="37">
        <v>1904</v>
      </c>
      <c r="C10" s="38"/>
      <c r="D10" s="84"/>
      <c r="E10" s="84"/>
      <c r="F10" s="84"/>
      <c r="G10" s="28">
        <v>38.737</v>
      </c>
      <c r="H10" s="83"/>
      <c r="I10" s="22"/>
      <c r="J10" s="32">
        <v>11106</v>
      </c>
      <c r="K10" s="34"/>
    </row>
    <row r="11" spans="2:11" ht="12.75">
      <c r="B11" s="37">
        <v>1905</v>
      </c>
      <c r="C11" s="38"/>
      <c r="D11" s="84"/>
      <c r="E11" s="84"/>
      <c r="F11" s="84"/>
      <c r="G11" s="46">
        <v>38.8</v>
      </c>
      <c r="H11" s="83"/>
      <c r="I11" s="22"/>
      <c r="J11" s="32">
        <v>11646</v>
      </c>
      <c r="K11" s="34"/>
    </row>
    <row r="12" spans="2:11" ht="12.75">
      <c r="B12" s="37">
        <v>1906</v>
      </c>
      <c r="C12" s="38"/>
      <c r="D12" s="84"/>
      <c r="E12" s="84"/>
      <c r="F12" s="84"/>
      <c r="G12" s="28">
        <v>38.836</v>
      </c>
      <c r="H12" s="83"/>
      <c r="I12" s="22"/>
      <c r="J12" s="32">
        <v>12339</v>
      </c>
      <c r="K12" s="34"/>
    </row>
    <row r="13" spans="2:11" ht="12.75">
      <c r="B13" s="37">
        <v>1907</v>
      </c>
      <c r="C13" s="38"/>
      <c r="D13" s="84"/>
      <c r="E13" s="84"/>
      <c r="F13" s="84"/>
      <c r="G13" s="28">
        <v>38.893</v>
      </c>
      <c r="H13" s="83"/>
      <c r="I13" s="22"/>
      <c r="J13" s="32">
        <v>13082</v>
      </c>
      <c r="K13" s="34"/>
    </row>
    <row r="14" spans="2:11" ht="12.75">
      <c r="B14" s="37">
        <v>1908</v>
      </c>
      <c r="C14" s="38"/>
      <c r="D14" s="84"/>
      <c r="E14" s="84"/>
      <c r="F14" s="84"/>
      <c r="G14" s="28">
        <v>38.925</v>
      </c>
      <c r="H14" s="83"/>
      <c r="I14" s="22"/>
      <c r="J14" s="32"/>
      <c r="K14" s="34"/>
    </row>
    <row r="15" spans="2:11" ht="12.75">
      <c r="B15" s="37">
        <v>1909</v>
      </c>
      <c r="C15" s="38"/>
      <c r="D15" s="84"/>
      <c r="E15" s="84"/>
      <c r="F15" s="84"/>
      <c r="G15" s="28">
        <v>39.024</v>
      </c>
      <c r="H15" s="83"/>
      <c r="I15" s="22"/>
      <c r="J15" s="32">
        <v>14052</v>
      </c>
      <c r="K15" s="34"/>
    </row>
    <row r="16" spans="2:11" ht="12.75">
      <c r="B16" s="37">
        <v>1910</v>
      </c>
      <c r="C16" s="38"/>
      <c r="D16" s="84"/>
      <c r="E16" s="84"/>
      <c r="F16" s="84"/>
      <c r="G16" s="28">
        <v>39.089</v>
      </c>
      <c r="H16" s="83"/>
      <c r="I16" s="22"/>
      <c r="J16" s="32">
        <v>14964</v>
      </c>
      <c r="K16" s="34"/>
    </row>
    <row r="17" spans="2:11" ht="12.75">
      <c r="B17" s="37">
        <v>1911</v>
      </c>
      <c r="C17" s="38"/>
      <c r="D17" s="84"/>
      <c r="E17" s="84"/>
      <c r="F17" s="84"/>
      <c r="G17" s="28">
        <v>39.228</v>
      </c>
      <c r="H17" s="83"/>
      <c r="I17" s="22"/>
      <c r="J17" s="32">
        <v>15792</v>
      </c>
      <c r="K17" s="34"/>
    </row>
    <row r="18" spans="2:11" ht="12.75">
      <c r="B18" s="37">
        <v>1912</v>
      </c>
      <c r="C18" s="32"/>
      <c r="D18" s="34"/>
      <c r="E18" s="84"/>
      <c r="F18" s="84"/>
      <c r="G18" s="28">
        <v>39.229</v>
      </c>
      <c r="H18" s="83"/>
      <c r="I18" s="22"/>
      <c r="J18" s="32">
        <v>17001</v>
      </c>
      <c r="K18" s="34"/>
    </row>
    <row r="19" spans="2:11" ht="12.75">
      <c r="B19" s="37">
        <v>1913</v>
      </c>
      <c r="C19" s="32"/>
      <c r="D19" s="34"/>
      <c r="E19" s="84">
        <v>760</v>
      </c>
      <c r="F19" s="84">
        <v>1182</v>
      </c>
      <c r="G19" s="28">
        <v>39.337</v>
      </c>
      <c r="H19" s="83">
        <f>E19/G19</f>
        <v>19.320232859648677</v>
      </c>
      <c r="I19" s="22">
        <f>F19/G19</f>
        <v>30.04804636855886</v>
      </c>
      <c r="J19" s="32">
        <v>18188</v>
      </c>
      <c r="K19" s="34">
        <f>F19/J19*100</f>
        <v>6.498790411260172</v>
      </c>
    </row>
    <row r="20" spans="2:11" ht="12.75">
      <c r="B20" s="37">
        <v>1914</v>
      </c>
      <c r="C20" s="38"/>
      <c r="D20" s="84"/>
      <c r="E20" s="84"/>
      <c r="F20" s="84"/>
      <c r="G20" s="28">
        <v>39.431</v>
      </c>
      <c r="H20" s="83"/>
      <c r="I20" s="22"/>
      <c r="J20" s="32">
        <v>19319</v>
      </c>
      <c r="K20" s="34"/>
    </row>
    <row r="21" spans="2:11" ht="12.75">
      <c r="B21" s="37">
        <v>1915</v>
      </c>
      <c r="C21" s="38"/>
      <c r="D21" s="84"/>
      <c r="E21" s="84"/>
      <c r="F21" s="84"/>
      <c r="G21" s="46">
        <v>39.256</v>
      </c>
      <c r="H21" s="83"/>
      <c r="I21" s="22"/>
      <c r="J21" s="32">
        <v>20243</v>
      </c>
      <c r="K21" s="34"/>
    </row>
    <row r="22" spans="2:11" ht="12.75">
      <c r="B22" s="37">
        <v>1916</v>
      </c>
      <c r="C22" s="38"/>
      <c r="D22" s="84"/>
      <c r="E22" s="84"/>
      <c r="F22" s="84"/>
      <c r="G22" s="46">
        <v>39.081</v>
      </c>
      <c r="H22" s="83"/>
      <c r="I22" s="22"/>
      <c r="J22" s="32">
        <v>20243</v>
      </c>
      <c r="K22" s="34"/>
    </row>
    <row r="23" spans="2:11" ht="12.75">
      <c r="B23" s="37">
        <v>1917</v>
      </c>
      <c r="C23" s="38"/>
      <c r="D23" s="84"/>
      <c r="E23" s="84"/>
      <c r="F23" s="84"/>
      <c r="G23" s="46">
        <v>38.907</v>
      </c>
      <c r="H23" s="83"/>
      <c r="I23" s="22"/>
      <c r="J23" s="32">
        <v>20243</v>
      </c>
      <c r="K23" s="34"/>
    </row>
    <row r="24" spans="2:11" ht="12.75">
      <c r="B24" s="37">
        <v>1918</v>
      </c>
      <c r="C24" s="38"/>
      <c r="D24" s="84"/>
      <c r="E24" s="84"/>
      <c r="F24" s="84"/>
      <c r="G24" s="46">
        <v>38.732</v>
      </c>
      <c r="H24" s="83"/>
      <c r="I24" s="22"/>
      <c r="J24" s="32">
        <v>20243</v>
      </c>
      <c r="K24" s="34"/>
    </row>
    <row r="25" spans="2:11" ht="12.75">
      <c r="B25" s="37">
        <v>1919</v>
      </c>
      <c r="C25" s="38"/>
      <c r="D25" s="84"/>
      <c r="E25" s="84"/>
      <c r="F25" s="84"/>
      <c r="G25" s="46">
        <v>38.557</v>
      </c>
      <c r="H25" s="83"/>
      <c r="I25" s="22"/>
      <c r="J25" s="32">
        <v>20243</v>
      </c>
      <c r="K25" s="34"/>
    </row>
    <row r="26" spans="2:11" ht="12.75">
      <c r="B26" s="37">
        <v>1920</v>
      </c>
      <c r="C26" s="38"/>
      <c r="D26" s="84"/>
      <c r="E26" s="84">
        <v>803</v>
      </c>
      <c r="F26" s="84">
        <v>1200</v>
      </c>
      <c r="G26" s="28">
        <v>38.383</v>
      </c>
      <c r="H26" s="83">
        <f>E26/G26</f>
        <v>20.92072011046557</v>
      </c>
      <c r="I26" s="22">
        <f>F26/G26</f>
        <v>31.263840762837713</v>
      </c>
      <c r="J26" s="32">
        <v>20243</v>
      </c>
      <c r="K26" s="34">
        <f>F26/J26*100</f>
        <v>5.927975102504569</v>
      </c>
    </row>
    <row r="27" spans="2:11" ht="12.75">
      <c r="B27" s="37">
        <v>1921</v>
      </c>
      <c r="C27" s="38"/>
      <c r="D27" s="84"/>
      <c r="E27" s="84"/>
      <c r="F27" s="84"/>
      <c r="G27" s="28">
        <v>38.773</v>
      </c>
      <c r="H27" s="83"/>
      <c r="I27" s="22"/>
      <c r="J27" s="32">
        <v>22666</v>
      </c>
      <c r="K27" s="34"/>
    </row>
    <row r="28" spans="2:11" ht="12.75">
      <c r="B28" s="37">
        <v>1922</v>
      </c>
      <c r="C28" s="38"/>
      <c r="D28" s="84"/>
      <c r="E28" s="84"/>
      <c r="F28" s="84"/>
      <c r="G28" s="28">
        <v>38.978</v>
      </c>
      <c r="H28" s="83"/>
      <c r="I28" s="22"/>
      <c r="J28" s="32">
        <v>24140</v>
      </c>
      <c r="K28" s="34"/>
    </row>
    <row r="29" spans="2:11" ht="12.75">
      <c r="B29" s="37">
        <v>1923</v>
      </c>
      <c r="C29" s="38"/>
      <c r="D29" s="84"/>
      <c r="E29" s="84"/>
      <c r="F29" s="84"/>
      <c r="G29" s="28">
        <v>39.248</v>
      </c>
      <c r="H29" s="83"/>
      <c r="I29" s="22"/>
      <c r="J29" s="32">
        <v>25509</v>
      </c>
      <c r="K29" s="34"/>
    </row>
    <row r="30" spans="2:11" ht="12.75">
      <c r="B30" s="37">
        <v>1924</v>
      </c>
      <c r="C30" s="38"/>
      <c r="D30" s="84"/>
      <c r="E30" s="84"/>
      <c r="F30" s="84"/>
      <c r="G30" s="28">
        <v>39.611</v>
      </c>
      <c r="H30" s="83"/>
      <c r="I30" s="22"/>
      <c r="J30" s="32">
        <v>27453</v>
      </c>
      <c r="K30" s="34"/>
    </row>
    <row r="31" spans="2:11" ht="12.75">
      <c r="B31" s="37">
        <v>1925</v>
      </c>
      <c r="C31" s="38"/>
      <c r="D31" s="84"/>
      <c r="E31" s="84"/>
      <c r="F31" s="84"/>
      <c r="G31" s="28">
        <v>39.981</v>
      </c>
      <c r="H31" s="83"/>
      <c r="I31" s="22"/>
      <c r="J31" s="32">
        <v>29872</v>
      </c>
      <c r="K31" s="34"/>
    </row>
    <row r="32" spans="2:11" ht="12.75">
      <c r="B32" s="37">
        <v>1926</v>
      </c>
      <c r="C32" s="38"/>
      <c r="D32" s="84"/>
      <c r="E32" s="84"/>
      <c r="F32" s="84"/>
      <c r="G32" s="28">
        <v>40.217</v>
      </c>
      <c r="H32" s="83"/>
      <c r="I32" s="22"/>
      <c r="J32" s="32">
        <v>32444</v>
      </c>
      <c r="K32" s="34"/>
    </row>
    <row r="33" spans="2:11" ht="12.75">
      <c r="B33" s="37">
        <v>1927</v>
      </c>
      <c r="C33" s="38"/>
      <c r="D33" s="84"/>
      <c r="E33" s="84"/>
      <c r="F33" s="84"/>
      <c r="G33" s="28">
        <v>40.404</v>
      </c>
      <c r="H33" s="83"/>
      <c r="I33" s="22"/>
      <c r="J33" s="32">
        <v>34162</v>
      </c>
      <c r="K33" s="34"/>
    </row>
    <row r="34" spans="2:11" ht="12.75">
      <c r="B34" s="37">
        <v>1928</v>
      </c>
      <c r="C34" s="38"/>
      <c r="D34" s="84"/>
      <c r="E34" s="84"/>
      <c r="F34" s="84"/>
      <c r="G34" s="28">
        <v>40.556</v>
      </c>
      <c r="H34" s="83"/>
      <c r="I34" s="22"/>
      <c r="J34" s="32">
        <v>35961</v>
      </c>
      <c r="K34" s="34"/>
    </row>
    <row r="35" spans="2:11" ht="12.75">
      <c r="B35" s="37">
        <v>1929</v>
      </c>
      <c r="C35" s="38"/>
      <c r="D35" s="84"/>
      <c r="E35" s="84">
        <v>1357</v>
      </c>
      <c r="F35" s="84">
        <v>1650</v>
      </c>
      <c r="G35" s="28">
        <v>40.741</v>
      </c>
      <c r="H35" s="83">
        <f>E35/G35</f>
        <v>33.30796985837363</v>
      </c>
      <c r="I35" s="22">
        <f>F35/G35</f>
        <v>40.49974227436734</v>
      </c>
      <c r="J35" s="32">
        <v>38249</v>
      </c>
      <c r="K35" s="34">
        <f>F35/J35*100</f>
        <v>4.313838270281576</v>
      </c>
    </row>
    <row r="36" spans="2:11" ht="12.75">
      <c r="B36" s="37">
        <v>1930</v>
      </c>
      <c r="C36" s="38"/>
      <c r="D36" s="84"/>
      <c r="E36" s="84"/>
      <c r="F36" s="84"/>
      <c r="G36" s="28">
        <v>40.912</v>
      </c>
      <c r="H36" s="83"/>
      <c r="I36" s="22"/>
      <c r="J36" s="32">
        <v>40446</v>
      </c>
      <c r="K36" s="34"/>
    </row>
    <row r="37" spans="2:11" ht="12.75">
      <c r="B37" s="37">
        <v>1931</v>
      </c>
      <c r="C37" s="38"/>
      <c r="D37" s="84"/>
      <c r="E37" s="84"/>
      <c r="F37" s="84"/>
      <c r="G37" s="28">
        <v>41.257</v>
      </c>
      <c r="H37" s="83"/>
      <c r="I37" s="22"/>
      <c r="J37" s="32">
        <v>42267</v>
      </c>
      <c r="K37" s="34"/>
    </row>
    <row r="38" spans="2:11" ht="12.75">
      <c r="B38" s="37">
        <v>1932</v>
      </c>
      <c r="C38" s="38"/>
      <c r="D38" s="84"/>
      <c r="E38" s="84"/>
      <c r="F38" s="84"/>
      <c r="G38" s="28">
        <v>41.261</v>
      </c>
      <c r="H38" s="83"/>
      <c r="I38" s="22"/>
      <c r="J38" s="32"/>
      <c r="K38" s="34"/>
    </row>
    <row r="39" spans="2:11" ht="12.75">
      <c r="B39" s="37">
        <v>1933</v>
      </c>
      <c r="C39" s="38"/>
      <c r="D39" s="84"/>
      <c r="E39" s="84"/>
      <c r="F39" s="84"/>
      <c r="G39" s="28">
        <v>41.276</v>
      </c>
      <c r="H39" s="83"/>
      <c r="I39" s="22"/>
      <c r="J39" s="32"/>
      <c r="K39" s="34"/>
    </row>
    <row r="40" spans="2:11" ht="12.75">
      <c r="B40" s="37">
        <v>1934</v>
      </c>
      <c r="C40" s="38"/>
      <c r="D40" s="84"/>
      <c r="E40" s="84"/>
      <c r="F40" s="84"/>
      <c r="G40" s="28">
        <v>41.249</v>
      </c>
      <c r="H40" s="83"/>
      <c r="I40" s="22"/>
      <c r="J40" s="32"/>
      <c r="K40" s="34"/>
    </row>
    <row r="41" spans="2:11" ht="12.75">
      <c r="B41" s="37">
        <v>1935</v>
      </c>
      <c r="C41" s="38"/>
      <c r="D41" s="84"/>
      <c r="E41" s="84"/>
      <c r="F41" s="84"/>
      <c r="G41" s="28">
        <v>41.249</v>
      </c>
      <c r="H41" s="83"/>
      <c r="I41" s="22"/>
      <c r="J41" s="32"/>
      <c r="K41" s="34"/>
    </row>
    <row r="42" spans="2:11" ht="12.75">
      <c r="B42" s="37">
        <v>1936</v>
      </c>
      <c r="C42" s="38"/>
      <c r="D42" s="84"/>
      <c r="E42" s="84"/>
      <c r="F42" s="84"/>
      <c r="G42" s="28">
        <v>41.194</v>
      </c>
      <c r="H42" s="83"/>
      <c r="I42" s="22"/>
      <c r="J42" s="32"/>
      <c r="K42" s="34"/>
    </row>
    <row r="43" spans="2:11" ht="12.75">
      <c r="B43" s="37">
        <v>1937</v>
      </c>
      <c r="C43" s="38"/>
      <c r="D43" s="84"/>
      <c r="E43" s="84"/>
      <c r="F43" s="84"/>
      <c r="G43" s="28">
        <v>41.198</v>
      </c>
      <c r="H43" s="83"/>
      <c r="I43" s="22"/>
      <c r="J43" s="32"/>
      <c r="K43" s="34"/>
    </row>
    <row r="44" spans="2:11" ht="12.75">
      <c r="B44" s="37">
        <v>1938</v>
      </c>
      <c r="C44" s="38">
        <v>924</v>
      </c>
      <c r="D44" s="84"/>
      <c r="E44" s="84">
        <v>1181</v>
      </c>
      <c r="F44" s="84">
        <v>1400</v>
      </c>
      <c r="G44" s="28">
        <v>41.216</v>
      </c>
      <c r="H44" s="83">
        <f>E44/G44</f>
        <v>28.653920807453414</v>
      </c>
      <c r="I44" s="22">
        <f>F44/G44</f>
        <v>33.96739130434783</v>
      </c>
      <c r="J44" s="32"/>
      <c r="K44" s="34"/>
    </row>
    <row r="45" spans="2:11" ht="12.75">
      <c r="B45" s="37">
        <v>1939</v>
      </c>
      <c r="C45" s="32"/>
      <c r="D45" s="34"/>
      <c r="E45" s="34"/>
      <c r="F45" s="84"/>
      <c r="G45" s="28">
        <v>39.385</v>
      </c>
      <c r="H45" s="83"/>
      <c r="I45" s="22"/>
      <c r="J45" s="32"/>
      <c r="K45" s="34"/>
    </row>
    <row r="46" spans="2:11" ht="12.75">
      <c r="B46" s="37">
        <v>1940</v>
      </c>
      <c r="C46" s="32"/>
      <c r="D46" s="34"/>
      <c r="E46" s="34"/>
      <c r="F46" s="84"/>
      <c r="G46" s="28">
        <v>39.503</v>
      </c>
      <c r="H46" s="83"/>
      <c r="I46" s="22"/>
      <c r="J46" s="32"/>
      <c r="K46" s="34"/>
    </row>
    <row r="47" spans="2:11" ht="12.75">
      <c r="B47" s="37">
        <v>1941</v>
      </c>
      <c r="C47" s="32"/>
      <c r="D47" s="34"/>
      <c r="E47" s="34"/>
      <c r="F47" s="84"/>
      <c r="G47" s="28">
        <v>37.388</v>
      </c>
      <c r="H47" s="83"/>
      <c r="I47" s="22"/>
      <c r="J47" s="32"/>
      <c r="K47" s="34"/>
    </row>
    <row r="48" spans="2:11" ht="12.75">
      <c r="B48" s="37">
        <v>1942</v>
      </c>
      <c r="C48" s="32"/>
      <c r="D48" s="34"/>
      <c r="E48" s="34"/>
      <c r="F48" s="84"/>
      <c r="G48" s="28">
        <v>37.378</v>
      </c>
      <c r="H48" s="83"/>
      <c r="I48" s="22"/>
      <c r="J48" s="32"/>
      <c r="K48" s="34"/>
    </row>
    <row r="49" spans="2:11" ht="12.75">
      <c r="B49" s="37">
        <v>1943</v>
      </c>
      <c r="C49" s="32"/>
      <c r="D49" s="34"/>
      <c r="E49" s="34"/>
      <c r="F49" s="84"/>
      <c r="G49" s="28">
        <v>37.127</v>
      </c>
      <c r="H49" s="83"/>
      <c r="I49" s="22"/>
      <c r="J49" s="32"/>
      <c r="K49" s="34"/>
    </row>
    <row r="50" spans="2:11" ht="12.75">
      <c r="B50" s="37">
        <v>1944</v>
      </c>
      <c r="C50" s="32"/>
      <c r="D50" s="34"/>
      <c r="E50" s="34"/>
      <c r="F50" s="84"/>
      <c r="G50" s="28">
        <v>36.651</v>
      </c>
      <c r="H50" s="83"/>
      <c r="I50" s="22"/>
      <c r="J50" s="32"/>
      <c r="K50" s="34"/>
    </row>
    <row r="51" spans="2:11" ht="12.75">
      <c r="B51" s="37">
        <v>1945</v>
      </c>
      <c r="C51" s="38">
        <v>923</v>
      </c>
      <c r="D51" s="84"/>
      <c r="E51" s="84">
        <v>1166</v>
      </c>
      <c r="F51" s="84"/>
      <c r="G51" s="28">
        <v>36.753</v>
      </c>
      <c r="H51" s="83">
        <f aca="true" t="shared" si="0" ref="H51:H70">E51/G51</f>
        <v>31.725301335945364</v>
      </c>
      <c r="I51" s="22"/>
      <c r="J51" s="32"/>
      <c r="K51" s="34"/>
    </row>
    <row r="52" spans="2:11" ht="12.75">
      <c r="B52" s="37">
        <v>1946</v>
      </c>
      <c r="C52" s="38">
        <v>948</v>
      </c>
      <c r="D52" s="84"/>
      <c r="E52" s="84">
        <v>1195</v>
      </c>
      <c r="F52" s="84"/>
      <c r="G52" s="28">
        <v>40.125</v>
      </c>
      <c r="H52" s="83">
        <f t="shared" si="0"/>
        <v>29.781931464174455</v>
      </c>
      <c r="I52" s="22"/>
      <c r="J52" s="32"/>
      <c r="K52" s="34"/>
    </row>
    <row r="53" spans="2:11" ht="12.75">
      <c r="B53" s="37">
        <v>1947</v>
      </c>
      <c r="C53" s="38">
        <v>995</v>
      </c>
      <c r="D53" s="84"/>
      <c r="E53" s="84">
        <v>1250</v>
      </c>
      <c r="F53" s="84"/>
      <c r="G53" s="28">
        <v>40.448</v>
      </c>
      <c r="H53" s="83">
        <f t="shared" si="0"/>
        <v>30.903876582278482</v>
      </c>
      <c r="I53" s="22"/>
      <c r="J53" s="32"/>
      <c r="K53" s="34"/>
    </row>
    <row r="54" spans="2:11" ht="12.75">
      <c r="B54" s="37">
        <v>1948</v>
      </c>
      <c r="C54" s="38">
        <v>1058</v>
      </c>
      <c r="D54" s="84"/>
      <c r="E54" s="84">
        <v>1324</v>
      </c>
      <c r="F54" s="84"/>
      <c r="G54" s="28">
        <v>40.911</v>
      </c>
      <c r="H54" s="83">
        <f t="shared" si="0"/>
        <v>32.36293417418298</v>
      </c>
      <c r="I54" s="22"/>
      <c r="J54" s="32"/>
      <c r="K54" s="34"/>
    </row>
    <row r="55" spans="2:11" ht="12.75">
      <c r="B55" s="37">
        <v>1949</v>
      </c>
      <c r="C55" s="38">
        <v>1062</v>
      </c>
      <c r="D55" s="84"/>
      <c r="E55" s="84">
        <v>1333</v>
      </c>
      <c r="F55" s="84"/>
      <c r="G55" s="28">
        <v>41.313</v>
      </c>
      <c r="H55" s="83">
        <f t="shared" si="0"/>
        <v>32.265872727712825</v>
      </c>
      <c r="I55" s="22"/>
      <c r="J55" s="32"/>
      <c r="K55" s="34"/>
    </row>
    <row r="56" spans="2:11" ht="12.75">
      <c r="B56" s="37">
        <v>1950</v>
      </c>
      <c r="C56" s="38">
        <v>986</v>
      </c>
      <c r="D56" s="84"/>
      <c r="E56" s="84">
        <v>1262</v>
      </c>
      <c r="F56" s="84"/>
      <c r="G56" s="28">
        <v>41.647</v>
      </c>
      <c r="H56" s="83">
        <f t="shared" si="0"/>
        <v>30.302302686868202</v>
      </c>
      <c r="I56" s="22"/>
      <c r="J56" s="32"/>
      <c r="K56" s="34"/>
    </row>
    <row r="57" spans="2:11" ht="12.75">
      <c r="B57" s="37">
        <v>1951</v>
      </c>
      <c r="C57" s="38">
        <v>950</v>
      </c>
      <c r="D57" s="84"/>
      <c r="E57" s="84">
        <v>1234</v>
      </c>
      <c r="F57" s="84"/>
      <c r="G57" s="46">
        <v>42.01</v>
      </c>
      <c r="H57" s="83">
        <f t="shared" si="0"/>
        <v>29.37395858129017</v>
      </c>
      <c r="I57" s="22"/>
      <c r="J57" s="32"/>
      <c r="K57" s="34"/>
    </row>
    <row r="58" spans="2:11" ht="12.75">
      <c r="B58" s="37">
        <v>1952</v>
      </c>
      <c r="C58" s="38">
        <v>951</v>
      </c>
      <c r="D58" s="84"/>
      <c r="E58" s="84">
        <v>1228</v>
      </c>
      <c r="F58" s="84"/>
      <c r="G58" s="28">
        <v>42.301</v>
      </c>
      <c r="H58" s="83">
        <f t="shared" si="0"/>
        <v>29.030046571003048</v>
      </c>
      <c r="I58" s="22"/>
      <c r="J58" s="32"/>
      <c r="K58" s="34"/>
    </row>
    <row r="59" spans="2:11" ht="12.75">
      <c r="B59" s="37">
        <v>1953</v>
      </c>
      <c r="C59" s="38">
        <v>950</v>
      </c>
      <c r="D59" s="84"/>
      <c r="E59" s="84">
        <v>1221</v>
      </c>
      <c r="F59" s="84"/>
      <c r="G59" s="28">
        <v>42.618</v>
      </c>
      <c r="H59" s="83">
        <f t="shared" si="0"/>
        <v>28.64986625369562</v>
      </c>
      <c r="I59" s="22"/>
      <c r="J59" s="32"/>
      <c r="K59" s="34"/>
    </row>
    <row r="60" spans="2:11" ht="12.75">
      <c r="B60" s="37">
        <v>1954</v>
      </c>
      <c r="C60" s="38">
        <v>960</v>
      </c>
      <c r="D60" s="84"/>
      <c r="E60" s="84">
        <v>1236</v>
      </c>
      <c r="F60" s="84"/>
      <c r="G60" s="28">
        <v>42.885</v>
      </c>
      <c r="H60" s="83">
        <f t="shared" si="0"/>
        <v>28.82126617698496</v>
      </c>
      <c r="I60" s="22"/>
      <c r="J60" s="32"/>
      <c r="K60" s="34"/>
    </row>
    <row r="61" spans="2:11" ht="12.75">
      <c r="B61" s="37">
        <v>1955</v>
      </c>
      <c r="C61" s="38">
        <v>977</v>
      </c>
      <c r="D61" s="84"/>
      <c r="E61" s="84">
        <v>1246</v>
      </c>
      <c r="F61" s="84"/>
      <c r="G61" s="46">
        <v>43.228</v>
      </c>
      <c r="H61" s="83">
        <f t="shared" si="0"/>
        <v>28.823910428426018</v>
      </c>
      <c r="I61" s="22"/>
      <c r="J61" s="32"/>
      <c r="K61" s="34"/>
    </row>
    <row r="62" spans="2:11" ht="12.75">
      <c r="B62" s="37">
        <v>1956</v>
      </c>
      <c r="C62" s="89">
        <v>958</v>
      </c>
      <c r="D62" s="84"/>
      <c r="E62" s="84">
        <v>1208</v>
      </c>
      <c r="F62" s="84"/>
      <c r="G62" s="46">
        <v>43.627</v>
      </c>
      <c r="H62" s="83">
        <f t="shared" si="0"/>
        <v>27.689274990258326</v>
      </c>
      <c r="I62" s="22"/>
      <c r="J62" s="32"/>
      <c r="K62" s="34"/>
    </row>
    <row r="63" spans="2:11" ht="12.75">
      <c r="B63" s="37">
        <v>1957</v>
      </c>
      <c r="C63" s="89">
        <v>947</v>
      </c>
      <c r="D63" s="84"/>
      <c r="E63" s="84">
        <v>1186</v>
      </c>
      <c r="F63" s="84"/>
      <c r="G63" s="46">
        <v>44.059</v>
      </c>
      <c r="H63" s="83">
        <f t="shared" si="0"/>
        <v>26.9184502598788</v>
      </c>
      <c r="I63" s="22"/>
      <c r="J63" s="32"/>
      <c r="K63" s="34"/>
    </row>
    <row r="64" spans="2:11" ht="12.75">
      <c r="B64" s="37">
        <v>1958</v>
      </c>
      <c r="C64" s="89">
        <v>943</v>
      </c>
      <c r="D64" s="84"/>
      <c r="E64" s="84">
        <v>1176</v>
      </c>
      <c r="F64" s="84"/>
      <c r="G64" s="46">
        <v>44.563</v>
      </c>
      <c r="H64" s="83">
        <f t="shared" si="0"/>
        <v>26.389605726723964</v>
      </c>
      <c r="I64" s="22"/>
      <c r="J64" s="32"/>
      <c r="K64" s="34"/>
    </row>
    <row r="65" spans="2:11" ht="12.75">
      <c r="B65" s="37">
        <v>1959</v>
      </c>
      <c r="C65" s="89">
        <v>946</v>
      </c>
      <c r="D65" s="84"/>
      <c r="E65" s="84">
        <v>1176</v>
      </c>
      <c r="F65" s="84"/>
      <c r="G65" s="46">
        <v>45.014</v>
      </c>
      <c r="H65" s="83">
        <f t="shared" si="0"/>
        <v>26.125205491624826</v>
      </c>
      <c r="I65" s="22"/>
      <c r="J65" s="32"/>
      <c r="K65" s="34"/>
    </row>
    <row r="66" spans="2:11" ht="12.75">
      <c r="B66" s="37">
        <v>1960</v>
      </c>
      <c r="C66" s="89">
        <v>930</v>
      </c>
      <c r="D66" s="84"/>
      <c r="E66" s="84">
        <v>1134</v>
      </c>
      <c r="F66" s="84"/>
      <c r="G66" s="46">
        <v>45.464</v>
      </c>
      <c r="H66" s="83">
        <f t="shared" si="0"/>
        <v>24.942811895125814</v>
      </c>
      <c r="I66" s="22"/>
      <c r="J66" s="32"/>
      <c r="K66" s="34"/>
    </row>
    <row r="67" spans="2:11" ht="12.75">
      <c r="B67" s="37">
        <v>1961</v>
      </c>
      <c r="C67" s="89">
        <v>931</v>
      </c>
      <c r="D67" s="84"/>
      <c r="E67" s="84">
        <v>1120</v>
      </c>
      <c r="F67" s="84"/>
      <c r="G67" s="46">
        <v>45.903</v>
      </c>
      <c r="H67" s="83">
        <f t="shared" si="0"/>
        <v>24.399276735725334</v>
      </c>
      <c r="I67" s="22"/>
      <c r="J67" s="32"/>
      <c r="K67" s="34"/>
    </row>
    <row r="68" spans="2:11" ht="12.75">
      <c r="B68" s="37">
        <v>1962</v>
      </c>
      <c r="C68" s="89">
        <v>856</v>
      </c>
      <c r="D68" s="84"/>
      <c r="E68" s="84">
        <v>986</v>
      </c>
      <c r="F68" s="84"/>
      <c r="G68" s="46">
        <v>46.422</v>
      </c>
      <c r="H68" s="83">
        <f t="shared" si="0"/>
        <v>21.239929343845592</v>
      </c>
      <c r="I68" s="22"/>
      <c r="J68" s="32"/>
      <c r="K68" s="34"/>
    </row>
    <row r="69" spans="2:11" ht="12.75">
      <c r="B69" s="37">
        <v>1963</v>
      </c>
      <c r="C69" s="89">
        <v>968</v>
      </c>
      <c r="D69" s="84"/>
      <c r="E69" s="84">
        <v>1001</v>
      </c>
      <c r="F69" s="84"/>
      <c r="G69" s="46">
        <v>47.573</v>
      </c>
      <c r="H69" s="83">
        <f t="shared" si="0"/>
        <v>21.041346982532108</v>
      </c>
      <c r="I69" s="22"/>
      <c r="J69" s="32"/>
      <c r="K69" s="34"/>
    </row>
    <row r="70" spans="2:11" ht="12.75">
      <c r="B70" s="37">
        <v>1964</v>
      </c>
      <c r="C70" s="38">
        <v>980</v>
      </c>
      <c r="D70" s="84">
        <v>1563</v>
      </c>
      <c r="E70" s="84">
        <v>1012</v>
      </c>
      <c r="F70" s="84">
        <v>1622</v>
      </c>
      <c r="G70" s="46">
        <v>48.134</v>
      </c>
      <c r="H70" s="83">
        <f t="shared" si="0"/>
        <v>21.0246395479287</v>
      </c>
      <c r="I70" s="22">
        <f>F70/G70</f>
        <v>33.69759421614659</v>
      </c>
      <c r="J70" s="32"/>
      <c r="K70" s="34"/>
    </row>
    <row r="71" spans="2:11" ht="12.75">
      <c r="B71" s="37">
        <v>1965</v>
      </c>
      <c r="C71" s="38">
        <v>971</v>
      </c>
      <c r="D71" s="84">
        <v>1539</v>
      </c>
      <c r="E71" s="84">
        <v>1003</v>
      </c>
      <c r="F71" s="84">
        <v>1595</v>
      </c>
      <c r="G71" s="46">
        <v>48.561</v>
      </c>
      <c r="H71" s="83">
        <f aca="true" t="shared" si="1" ref="H71:H96">E71/G71</f>
        <v>20.654434628611437</v>
      </c>
      <c r="I71" s="22">
        <f aca="true" t="shared" si="2" ref="I71:I96">F71/G71</f>
        <v>32.84528737052367</v>
      </c>
      <c r="J71" s="32"/>
      <c r="K71" s="34"/>
    </row>
    <row r="72" spans="2:11" ht="12.75">
      <c r="B72" s="37">
        <v>1966</v>
      </c>
      <c r="C72" s="38">
        <v>963</v>
      </c>
      <c r="D72" s="84">
        <v>1513</v>
      </c>
      <c r="E72" s="84">
        <v>995</v>
      </c>
      <c r="F72" s="84">
        <v>1573</v>
      </c>
      <c r="G72" s="46">
        <v>48.954</v>
      </c>
      <c r="H72" s="83">
        <f t="shared" si="1"/>
        <v>20.32520325203252</v>
      </c>
      <c r="I72" s="22">
        <f t="shared" si="2"/>
        <v>32.132205744168</v>
      </c>
      <c r="J72" s="32"/>
      <c r="K72" s="34"/>
    </row>
    <row r="73" spans="2:11" ht="12.75">
      <c r="B73" s="37">
        <v>1967</v>
      </c>
      <c r="C73" s="38">
        <v>903</v>
      </c>
      <c r="D73" s="84">
        <v>1427</v>
      </c>
      <c r="E73" s="84">
        <v>933</v>
      </c>
      <c r="F73" s="84">
        <v>1473</v>
      </c>
      <c r="G73" s="46">
        <v>49.373</v>
      </c>
      <c r="H73" s="83">
        <f t="shared" si="1"/>
        <v>18.896967978449762</v>
      </c>
      <c r="I73" s="22">
        <f t="shared" si="2"/>
        <v>29.834119863083064</v>
      </c>
      <c r="J73" s="32"/>
      <c r="K73" s="34"/>
    </row>
    <row r="74" spans="2:11" ht="12.75">
      <c r="B74" s="37">
        <v>1968</v>
      </c>
      <c r="C74" s="38">
        <v>894</v>
      </c>
      <c r="D74" s="84">
        <v>1414</v>
      </c>
      <c r="E74" s="84">
        <v>924</v>
      </c>
      <c r="F74" s="84">
        <v>1460</v>
      </c>
      <c r="G74" s="28">
        <v>49.723</v>
      </c>
      <c r="H74" s="83">
        <f t="shared" si="1"/>
        <v>18.582949540454116</v>
      </c>
      <c r="I74" s="22">
        <f t="shared" si="2"/>
        <v>29.36266918729763</v>
      </c>
      <c r="J74" s="32"/>
      <c r="K74" s="34"/>
    </row>
    <row r="75" spans="2:11" ht="12.75">
      <c r="B75" s="37">
        <v>1969</v>
      </c>
      <c r="C75" s="39">
        <v>846</v>
      </c>
      <c r="D75" s="84">
        <v>1171</v>
      </c>
      <c r="E75" s="92">
        <v>875</v>
      </c>
      <c r="F75" s="92">
        <v>1216</v>
      </c>
      <c r="G75" s="28">
        <v>50.108</v>
      </c>
      <c r="H75" s="83">
        <f t="shared" si="1"/>
        <v>17.462281472020436</v>
      </c>
      <c r="I75" s="22">
        <f t="shared" si="2"/>
        <v>24.267582022830688</v>
      </c>
      <c r="J75" s="32"/>
      <c r="K75" s="34"/>
    </row>
    <row r="76" spans="2:11" ht="12.75">
      <c r="B76" s="37">
        <v>1970</v>
      </c>
      <c r="C76" s="39">
        <v>830</v>
      </c>
      <c r="D76" s="84">
        <v>1132</v>
      </c>
      <c r="E76" s="92">
        <v>859</v>
      </c>
      <c r="F76" s="92">
        <v>1176</v>
      </c>
      <c r="G76" s="28">
        <v>50.528</v>
      </c>
      <c r="H76" s="83">
        <f t="shared" si="1"/>
        <v>17.000474984167194</v>
      </c>
      <c r="I76" s="22">
        <f t="shared" si="2"/>
        <v>23.274224192526916</v>
      </c>
      <c r="J76" s="32"/>
      <c r="K76" s="34"/>
    </row>
    <row r="77" spans="2:11" ht="12.75">
      <c r="B77" s="37">
        <v>1971</v>
      </c>
      <c r="C77" s="39">
        <v>786</v>
      </c>
      <c r="D77" s="84">
        <v>1046</v>
      </c>
      <c r="E77" s="92">
        <v>809</v>
      </c>
      <c r="F77" s="92">
        <v>1076</v>
      </c>
      <c r="G77" s="28">
        <v>51.016</v>
      </c>
      <c r="H77" s="83">
        <f t="shared" si="1"/>
        <v>15.85777011133762</v>
      </c>
      <c r="I77" s="22">
        <f t="shared" si="2"/>
        <v>21.091422298886624</v>
      </c>
      <c r="J77" s="32"/>
      <c r="K77" s="34"/>
    </row>
    <row r="78" spans="2:11" ht="12.75">
      <c r="B78" s="37">
        <v>1972</v>
      </c>
      <c r="C78" s="39">
        <v>766</v>
      </c>
      <c r="D78" s="84">
        <v>1011</v>
      </c>
      <c r="E78" s="92">
        <v>789</v>
      </c>
      <c r="F78" s="92">
        <v>1041</v>
      </c>
      <c r="G78" s="28">
        <v>51.486</v>
      </c>
      <c r="H78" s="83">
        <f t="shared" si="1"/>
        <v>15.324554247756673</v>
      </c>
      <c r="I78" s="22">
        <f t="shared" si="2"/>
        <v>20.21908868430253</v>
      </c>
      <c r="J78" s="32"/>
      <c r="K78" s="34"/>
    </row>
    <row r="79" spans="2:11" ht="12.75">
      <c r="B79" s="37">
        <v>1973</v>
      </c>
      <c r="C79" s="39">
        <v>773</v>
      </c>
      <c r="D79" s="84">
        <v>1019</v>
      </c>
      <c r="E79" s="92">
        <v>796</v>
      </c>
      <c r="F79" s="92">
        <v>1049</v>
      </c>
      <c r="G79" s="28">
        <v>51.916</v>
      </c>
      <c r="H79" s="83">
        <f t="shared" si="1"/>
        <v>15.332460127898914</v>
      </c>
      <c r="I79" s="22">
        <f t="shared" si="2"/>
        <v>20.205716927344174</v>
      </c>
      <c r="J79" s="32"/>
      <c r="K79" s="34"/>
    </row>
    <row r="80" spans="2:11" ht="12.75">
      <c r="B80" s="37">
        <v>1974</v>
      </c>
      <c r="C80" s="38">
        <v>719</v>
      </c>
      <c r="D80" s="84">
        <v>959</v>
      </c>
      <c r="E80" s="84">
        <v>739</v>
      </c>
      <c r="F80" s="84">
        <v>1027</v>
      </c>
      <c r="G80" s="28">
        <v>52.321</v>
      </c>
      <c r="H80" s="83">
        <f t="shared" si="1"/>
        <v>14.12434777622752</v>
      </c>
      <c r="I80" s="22">
        <f t="shared" si="2"/>
        <v>19.62882972420252</v>
      </c>
      <c r="J80" s="32"/>
      <c r="K80" s="34"/>
    </row>
    <row r="81" spans="2:11" ht="12.75">
      <c r="B81" s="37">
        <v>1975</v>
      </c>
      <c r="C81" s="38">
        <v>704</v>
      </c>
      <c r="D81" s="84">
        <v>941</v>
      </c>
      <c r="E81" s="84">
        <v>724</v>
      </c>
      <c r="F81" s="84">
        <v>996</v>
      </c>
      <c r="G81" s="46">
        <v>52.6</v>
      </c>
      <c r="H81" s="83">
        <f t="shared" si="1"/>
        <v>13.764258555133079</v>
      </c>
      <c r="I81" s="22">
        <f t="shared" si="2"/>
        <v>18.935361216730037</v>
      </c>
      <c r="J81" s="32"/>
      <c r="K81" s="34"/>
    </row>
    <row r="82" spans="2:11" ht="12.75">
      <c r="B82" s="37">
        <v>1976</v>
      </c>
      <c r="C82" s="38">
        <v>665</v>
      </c>
      <c r="D82" s="84">
        <v>896</v>
      </c>
      <c r="E82" s="84">
        <v>685</v>
      </c>
      <c r="F82" s="84">
        <v>949</v>
      </c>
      <c r="G82" s="28">
        <v>52.798</v>
      </c>
      <c r="H82" s="83">
        <f t="shared" si="1"/>
        <v>12.973976286980568</v>
      </c>
      <c r="I82" s="22">
        <f t="shared" si="2"/>
        <v>17.974165688094246</v>
      </c>
      <c r="J82" s="32"/>
      <c r="K82" s="34"/>
    </row>
    <row r="83" spans="2:11" ht="12.75">
      <c r="B83" s="37">
        <v>1977</v>
      </c>
      <c r="C83" s="38">
        <v>655</v>
      </c>
      <c r="D83" s="84">
        <v>877</v>
      </c>
      <c r="E83" s="84">
        <v>674</v>
      </c>
      <c r="F83" s="84">
        <v>896</v>
      </c>
      <c r="G83" s="28">
        <v>53.019</v>
      </c>
      <c r="H83" s="83">
        <f t="shared" si="1"/>
        <v>12.712423848054472</v>
      </c>
      <c r="I83" s="22">
        <f t="shared" si="2"/>
        <v>16.899602029461136</v>
      </c>
      <c r="J83" s="32"/>
      <c r="K83" s="34"/>
    </row>
    <row r="84" spans="2:11" ht="12.75">
      <c r="B84" s="37">
        <v>1978</v>
      </c>
      <c r="C84" s="38">
        <v>630</v>
      </c>
      <c r="D84" s="84">
        <v>850</v>
      </c>
      <c r="E84" s="84">
        <v>649</v>
      </c>
      <c r="F84" s="84">
        <v>869</v>
      </c>
      <c r="G84" s="28">
        <v>53.271</v>
      </c>
      <c r="H84" s="83">
        <f t="shared" si="1"/>
        <v>12.182988868239756</v>
      </c>
      <c r="I84" s="22">
        <f t="shared" si="2"/>
        <v>16.31281560323628</v>
      </c>
      <c r="J84" s="32"/>
      <c r="K84" s="34"/>
    </row>
    <row r="85" spans="2:11" ht="12.75">
      <c r="B85" s="37">
        <v>1979</v>
      </c>
      <c r="C85" s="38">
        <v>595</v>
      </c>
      <c r="D85" s="84">
        <v>808</v>
      </c>
      <c r="E85" s="84">
        <v>608</v>
      </c>
      <c r="F85" s="84">
        <v>821</v>
      </c>
      <c r="G85" s="28">
        <v>53.481</v>
      </c>
      <c r="H85" s="83">
        <f t="shared" si="1"/>
        <v>11.36852340083394</v>
      </c>
      <c r="I85" s="22">
        <f t="shared" si="2"/>
        <v>15.351246236981357</v>
      </c>
      <c r="J85" s="32"/>
      <c r="K85" s="34"/>
    </row>
    <row r="86" spans="2:11" ht="12.75">
      <c r="B86" s="37">
        <v>1980</v>
      </c>
      <c r="C86" s="38">
        <v>586</v>
      </c>
      <c r="D86" s="84">
        <v>794</v>
      </c>
      <c r="E86" s="84">
        <v>599</v>
      </c>
      <c r="F86" s="84">
        <v>807</v>
      </c>
      <c r="G86" s="28">
        <v>53.731</v>
      </c>
      <c r="H86" s="83">
        <f t="shared" si="1"/>
        <v>11.14812677969887</v>
      </c>
      <c r="I86" s="22">
        <f t="shared" si="2"/>
        <v>15.019262623066759</v>
      </c>
      <c r="J86" s="32"/>
      <c r="K86" s="34"/>
    </row>
    <row r="87" spans="2:11" ht="12.75">
      <c r="B87" s="37">
        <v>1981</v>
      </c>
      <c r="C87" s="38">
        <v>568</v>
      </c>
      <c r="D87" s="84">
        <v>760</v>
      </c>
      <c r="E87" s="84">
        <v>581</v>
      </c>
      <c r="F87" s="84">
        <v>773</v>
      </c>
      <c r="G87" s="28">
        <v>54.029</v>
      </c>
      <c r="H87" s="83">
        <f t="shared" si="1"/>
        <v>10.753484239945214</v>
      </c>
      <c r="I87" s="22">
        <f t="shared" si="2"/>
        <v>14.30713135538322</v>
      </c>
      <c r="J87" s="32"/>
      <c r="K87" s="34"/>
    </row>
    <row r="88" spans="2:11" ht="12.75">
      <c r="B88" s="37">
        <v>1982</v>
      </c>
      <c r="C88" s="38">
        <v>535</v>
      </c>
      <c r="D88" s="84">
        <v>717</v>
      </c>
      <c r="E88" s="84">
        <v>547</v>
      </c>
      <c r="F88" s="84">
        <v>729</v>
      </c>
      <c r="G88" s="28">
        <v>54.335</v>
      </c>
      <c r="H88" s="83">
        <f t="shared" si="1"/>
        <v>10.067175853501427</v>
      </c>
      <c r="I88" s="22">
        <f t="shared" si="2"/>
        <v>13.416766356860219</v>
      </c>
      <c r="J88" s="32"/>
      <c r="K88" s="34"/>
    </row>
    <row r="89" spans="2:11" ht="12.75">
      <c r="B89" s="37">
        <v>1983</v>
      </c>
      <c r="C89" s="38">
        <v>546</v>
      </c>
      <c r="D89" s="84">
        <v>697</v>
      </c>
      <c r="E89" s="84">
        <v>558</v>
      </c>
      <c r="F89" s="84">
        <v>740</v>
      </c>
      <c r="G89" s="46">
        <v>54.65</v>
      </c>
      <c r="H89" s="83">
        <f t="shared" si="1"/>
        <v>10.210430009149132</v>
      </c>
      <c r="I89" s="22">
        <f t="shared" si="2"/>
        <v>13.540713632204941</v>
      </c>
      <c r="J89" s="32"/>
      <c r="K89" s="34"/>
    </row>
    <row r="90" spans="2:11" ht="12.75">
      <c r="B90" s="37">
        <v>1984</v>
      </c>
      <c r="C90" s="38">
        <v>550</v>
      </c>
      <c r="D90" s="84">
        <v>742</v>
      </c>
      <c r="E90" s="84">
        <v>562</v>
      </c>
      <c r="F90" s="84">
        <v>754</v>
      </c>
      <c r="G90" s="28">
        <v>54.895</v>
      </c>
      <c r="H90" s="83">
        <f t="shared" si="1"/>
        <v>10.237726568904272</v>
      </c>
      <c r="I90" s="22">
        <f t="shared" si="2"/>
        <v>13.735312870024591</v>
      </c>
      <c r="J90" s="32"/>
      <c r="K90" s="34"/>
    </row>
    <row r="91" spans="2:11" ht="12.75">
      <c r="B91" s="37">
        <v>1985</v>
      </c>
      <c r="C91" s="38">
        <v>569</v>
      </c>
      <c r="D91" s="84">
        <v>773</v>
      </c>
      <c r="E91" s="84">
        <v>581</v>
      </c>
      <c r="F91" s="84">
        <v>785</v>
      </c>
      <c r="G91" s="28">
        <v>55.157</v>
      </c>
      <c r="H91" s="83">
        <f t="shared" si="1"/>
        <v>10.533567815508459</v>
      </c>
      <c r="I91" s="22">
        <f t="shared" si="2"/>
        <v>14.232101093242926</v>
      </c>
      <c r="J91" s="32"/>
      <c r="K91" s="34"/>
    </row>
    <row r="92" spans="2:11" ht="12.75">
      <c r="B92" s="37">
        <v>1986</v>
      </c>
      <c r="C92" s="38">
        <v>598</v>
      </c>
      <c r="D92" s="84">
        <v>819</v>
      </c>
      <c r="E92" s="84">
        <v>610</v>
      </c>
      <c r="F92" s="84">
        <v>831</v>
      </c>
      <c r="G92" s="28">
        <v>55.411</v>
      </c>
      <c r="H92" s="83">
        <f t="shared" si="1"/>
        <v>11.00864449297071</v>
      </c>
      <c r="I92" s="22">
        <f t="shared" si="2"/>
        <v>14.997022251899441</v>
      </c>
      <c r="J92" s="32"/>
      <c r="K92" s="34"/>
    </row>
    <row r="93" spans="2:11" ht="12.75">
      <c r="B93" s="37">
        <v>1987</v>
      </c>
      <c r="C93" s="38">
        <v>650</v>
      </c>
      <c r="D93" s="84">
        <v>895</v>
      </c>
      <c r="E93" s="84">
        <v>662</v>
      </c>
      <c r="F93" s="84">
        <v>907</v>
      </c>
      <c r="G93" s="28">
        <v>55.682</v>
      </c>
      <c r="H93" s="83">
        <f t="shared" si="1"/>
        <v>11.888940770805647</v>
      </c>
      <c r="I93" s="22">
        <f t="shared" si="2"/>
        <v>16.28892640350562</v>
      </c>
      <c r="J93" s="32"/>
      <c r="K93" s="34"/>
    </row>
    <row r="94" spans="2:11" ht="12.75">
      <c r="B94" s="37">
        <v>1988</v>
      </c>
      <c r="C94" s="38"/>
      <c r="D94" s="84">
        <v>870</v>
      </c>
      <c r="E94" s="84"/>
      <c r="F94" s="84">
        <v>789</v>
      </c>
      <c r="G94" s="28">
        <v>55.966</v>
      </c>
      <c r="H94" s="83">
        <f t="shared" si="1"/>
        <v>0</v>
      </c>
      <c r="I94" s="22">
        <f t="shared" si="2"/>
        <v>14.09784512025158</v>
      </c>
      <c r="J94" s="32"/>
      <c r="K94" s="34"/>
    </row>
    <row r="95" spans="2:11" ht="12.75">
      <c r="B95" s="37">
        <v>1989</v>
      </c>
      <c r="C95" s="38">
        <v>406</v>
      </c>
      <c r="D95" s="84">
        <v>868</v>
      </c>
      <c r="E95" s="84">
        <v>418</v>
      </c>
      <c r="F95" s="84">
        <v>842</v>
      </c>
      <c r="G95" s="28">
        <v>56.27</v>
      </c>
      <c r="H95" s="83">
        <f t="shared" si="1"/>
        <v>7.428469877376933</v>
      </c>
      <c r="I95" s="22">
        <f t="shared" si="2"/>
        <v>14.963568508974586</v>
      </c>
      <c r="J95" s="32"/>
      <c r="K95" s="34"/>
    </row>
    <row r="96" spans="2:11" ht="12.75">
      <c r="B96" s="37">
        <v>1990</v>
      </c>
      <c r="C96" s="38">
        <v>442</v>
      </c>
      <c r="D96" s="84">
        <v>869</v>
      </c>
      <c r="E96" s="84">
        <v>454</v>
      </c>
      <c r="F96" s="84">
        <v>704</v>
      </c>
      <c r="G96" s="28">
        <v>56.577</v>
      </c>
      <c r="H96" s="83">
        <f t="shared" si="1"/>
        <v>8.024462237304911</v>
      </c>
      <c r="I96" s="22">
        <f t="shared" si="2"/>
        <v>12.44321897590894</v>
      </c>
      <c r="J96" s="32"/>
      <c r="K96" s="34"/>
    </row>
    <row r="97" spans="2:11" ht="12.75">
      <c r="B97" s="37">
        <v>1991</v>
      </c>
      <c r="C97" s="38">
        <v>839</v>
      </c>
      <c r="D97" s="84">
        <v>839</v>
      </c>
      <c r="E97" s="84"/>
      <c r="F97" s="84"/>
      <c r="G97" s="28">
        <v>56.893</v>
      </c>
      <c r="H97" s="83">
        <f>C97/G97</f>
        <v>14.74698117518851</v>
      </c>
      <c r="I97" s="22">
        <f>D97/G97</f>
        <v>14.74698117518851</v>
      </c>
      <c r="J97" s="32"/>
      <c r="K97" s="34"/>
    </row>
    <row r="98" spans="2:11" ht="12.75">
      <c r="B98" s="37">
        <v>1992</v>
      </c>
      <c r="C98" s="38">
        <v>786</v>
      </c>
      <c r="D98" s="84">
        <v>786</v>
      </c>
      <c r="E98" s="84"/>
      <c r="F98" s="84"/>
      <c r="G98" s="28">
        <v>57.217</v>
      </c>
      <c r="H98" s="83">
        <f aca="true" t="shared" si="3" ref="H98:H106">C98/G98</f>
        <v>13.737176014121678</v>
      </c>
      <c r="I98" s="22">
        <f aca="true" t="shared" si="4" ref="I98:I106">D98/G98</f>
        <v>13.737176014121678</v>
      </c>
      <c r="J98" s="32"/>
      <c r="K98" s="34"/>
    </row>
    <row r="99" spans="2:11" ht="12.75">
      <c r="B99" s="37">
        <v>1993</v>
      </c>
      <c r="C99" s="38">
        <v>726</v>
      </c>
      <c r="D99" s="84">
        <v>726</v>
      </c>
      <c r="E99" s="84"/>
      <c r="F99" s="84"/>
      <c r="G99" s="46">
        <v>57.53</v>
      </c>
      <c r="H99" s="83">
        <f t="shared" si="3"/>
        <v>12.619502868068833</v>
      </c>
      <c r="I99" s="22">
        <f t="shared" si="4"/>
        <v>12.619502868068833</v>
      </c>
      <c r="J99" s="32"/>
      <c r="K99" s="34"/>
    </row>
    <row r="100" spans="2:11" ht="12.75">
      <c r="B100" s="37">
        <v>1994</v>
      </c>
      <c r="C100" s="38">
        <v>724</v>
      </c>
      <c r="D100" s="84">
        <v>724</v>
      </c>
      <c r="E100" s="84"/>
      <c r="F100" s="84"/>
      <c r="G100" s="28">
        <v>57.779</v>
      </c>
      <c r="H100" s="83">
        <f t="shared" si="3"/>
        <v>12.530504162411948</v>
      </c>
      <c r="I100" s="22">
        <f t="shared" si="4"/>
        <v>12.530504162411948</v>
      </c>
      <c r="J100" s="32"/>
      <c r="K100" s="34"/>
    </row>
    <row r="101" spans="2:11" ht="12.75">
      <c r="B101" s="37">
        <v>1995</v>
      </c>
      <c r="C101" s="38">
        <v>710</v>
      </c>
      <c r="D101" s="84">
        <v>710</v>
      </c>
      <c r="E101" s="84"/>
      <c r="F101" s="84"/>
      <c r="G101" s="46">
        <v>58.02</v>
      </c>
      <c r="H101" s="83">
        <f t="shared" si="3"/>
        <v>12.237159600137883</v>
      </c>
      <c r="I101" s="22">
        <f t="shared" si="4"/>
        <v>12.237159600137883</v>
      </c>
      <c r="J101" s="32"/>
      <c r="K101" s="34"/>
    </row>
    <row r="102" spans="2:11" ht="12.75">
      <c r="B102" s="37">
        <v>1996</v>
      </c>
      <c r="C102" s="38">
        <v>709</v>
      </c>
      <c r="D102" s="84">
        <v>709</v>
      </c>
      <c r="E102" s="84"/>
      <c r="F102" s="84"/>
      <c r="G102" s="28">
        <v>58.256</v>
      </c>
      <c r="H102" s="83">
        <f t="shared" si="3"/>
        <v>12.17042021422686</v>
      </c>
      <c r="I102" s="22">
        <f t="shared" si="4"/>
        <v>12.17042021422686</v>
      </c>
      <c r="J102" s="32"/>
      <c r="K102" s="34"/>
    </row>
    <row r="103" spans="2:11" ht="12.75">
      <c r="B103" s="37">
        <v>1997</v>
      </c>
      <c r="C103" s="38">
        <v>740</v>
      </c>
      <c r="D103" s="84">
        <v>740</v>
      </c>
      <c r="E103" s="84"/>
      <c r="F103" s="84"/>
      <c r="G103" s="28">
        <v>58.489</v>
      </c>
      <c r="H103" s="83">
        <f t="shared" si="3"/>
        <v>12.651951649028023</v>
      </c>
      <c r="I103" s="22">
        <f t="shared" si="4"/>
        <v>12.651951649028023</v>
      </c>
      <c r="J103" s="32"/>
      <c r="K103" s="34"/>
    </row>
    <row r="104" spans="2:11" ht="12.75">
      <c r="B104" s="37">
        <v>1998</v>
      </c>
      <c r="C104" s="38">
        <v>914</v>
      </c>
      <c r="D104" s="84">
        <v>914</v>
      </c>
      <c r="E104" s="84"/>
      <c r="F104" s="84"/>
      <c r="G104" s="46">
        <v>58.299</v>
      </c>
      <c r="H104" s="83">
        <f t="shared" si="3"/>
        <v>15.677798933086331</v>
      </c>
      <c r="I104" s="22">
        <f t="shared" si="4"/>
        <v>15.677798933086331</v>
      </c>
      <c r="J104" s="32"/>
      <c r="K104" s="34"/>
    </row>
    <row r="105" spans="2:11" ht="12.75">
      <c r="B105" s="30">
        <v>1999</v>
      </c>
      <c r="C105" s="38">
        <v>968</v>
      </c>
      <c r="D105" s="84">
        <v>968</v>
      </c>
      <c r="E105" s="84"/>
      <c r="F105" s="84"/>
      <c r="G105" s="38">
        <v>58.496</v>
      </c>
      <c r="H105" s="83">
        <f t="shared" si="3"/>
        <v>16.548140043763677</v>
      </c>
      <c r="I105" s="22">
        <f t="shared" si="4"/>
        <v>16.548140043763677</v>
      </c>
      <c r="J105" s="32"/>
      <c r="K105" s="34"/>
    </row>
    <row r="106" spans="2:11" ht="12.75">
      <c r="B106" s="30">
        <v>2000</v>
      </c>
      <c r="C106" s="38">
        <v>976</v>
      </c>
      <c r="D106" s="84">
        <v>976</v>
      </c>
      <c r="E106" s="84"/>
      <c r="F106" s="84"/>
      <c r="G106" s="38">
        <v>58.748</v>
      </c>
      <c r="H106" s="83">
        <f t="shared" si="3"/>
        <v>16.613331517668687</v>
      </c>
      <c r="I106" s="22">
        <f t="shared" si="4"/>
        <v>16.613331517668687</v>
      </c>
      <c r="J106" s="32"/>
      <c r="K106" s="34"/>
    </row>
    <row r="107" spans="2:11" ht="12.75">
      <c r="B107" s="30">
        <v>2001</v>
      </c>
      <c r="C107" s="38"/>
      <c r="D107" s="84"/>
      <c r="E107" s="84"/>
      <c r="F107" s="84"/>
      <c r="G107" s="38">
        <v>59.037</v>
      </c>
      <c r="H107" s="34"/>
      <c r="I107" s="18"/>
      <c r="J107" s="32"/>
      <c r="K107" s="34"/>
    </row>
    <row r="108" spans="2:11" ht="12.75">
      <c r="B108" s="31">
        <v>2002</v>
      </c>
      <c r="C108" s="40"/>
      <c r="D108" s="86"/>
      <c r="E108" s="86"/>
      <c r="F108" s="86"/>
      <c r="G108" s="40">
        <v>59.344</v>
      </c>
      <c r="H108" s="35"/>
      <c r="I108" s="130"/>
      <c r="J108" s="33"/>
      <c r="K108" s="35"/>
    </row>
    <row r="109" spans="10:11" ht="12.75">
      <c r="J109" s="18"/>
      <c r="K109" s="18"/>
    </row>
    <row r="110" spans="2:15" ht="12.75">
      <c r="B110" s="15" t="s">
        <v>25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5" ht="12.75">
      <c r="B111" s="6" t="s">
        <v>105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2:15" ht="12.75">
      <c r="B112" s="6" t="s">
        <v>24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ht="12.75">
      <c r="B113" s="6" t="s">
        <v>160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ht="12.75">
      <c r="B114" s="6" t="s">
        <v>117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 ht="12.75">
      <c r="B115" s="6" t="s">
        <v>116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2:15" ht="12.75">
      <c r="B116" s="6" t="s">
        <v>23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2:15" ht="12.75">
      <c r="B117" s="6" t="s">
        <v>106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2:15" ht="12.75">
      <c r="B118" s="6" t="s">
        <v>107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2:15" ht="12.75">
      <c r="B119" s="6" t="s">
        <v>108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 ht="12.75">
      <c r="B120" s="6" t="s">
        <v>109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2:15" ht="12.75">
      <c r="B121" s="6" t="s">
        <v>110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2:15" ht="12.75">
      <c r="B122" s="6" t="s">
        <v>111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2:15" ht="12.75">
      <c r="B123" s="151" t="s">
        <v>118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 ht="12.75">
      <c r="B124" s="151" t="s">
        <v>20</v>
      </c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2:15" ht="12.75">
      <c r="B125" s="151" t="s">
        <v>76</v>
      </c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2:15" ht="12" customHeight="1">
      <c r="B126" s="149" t="s">
        <v>43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42"/>
      <c r="O126" s="42"/>
    </row>
    <row r="127" spans="2:15" ht="12" customHeight="1">
      <c r="B127" s="149" t="s">
        <v>44</v>
      </c>
      <c r="C127" s="150"/>
      <c r="D127" s="150"/>
      <c r="E127" s="150"/>
      <c r="F127" s="150"/>
      <c r="G127" s="44"/>
      <c r="H127" s="44"/>
      <c r="I127" s="44"/>
      <c r="J127" s="44"/>
      <c r="K127" s="44"/>
      <c r="L127" s="44"/>
      <c r="M127" s="44"/>
      <c r="N127" s="42"/>
      <c r="O127" s="42"/>
    </row>
    <row r="128" spans="2:15" ht="12" customHeight="1">
      <c r="B128" s="149" t="s">
        <v>112</v>
      </c>
      <c r="C128" s="150"/>
      <c r="D128" s="150"/>
      <c r="E128" s="150"/>
      <c r="F128" s="150"/>
      <c r="G128" s="150"/>
      <c r="H128" s="150"/>
      <c r="I128" s="150"/>
      <c r="J128" s="44"/>
      <c r="K128" s="44"/>
      <c r="L128" s="44"/>
      <c r="M128" s="44"/>
      <c r="N128" s="42"/>
      <c r="O128" s="42"/>
    </row>
    <row r="129" spans="2:15" ht="12" customHeight="1">
      <c r="B129" s="81" t="s">
        <v>113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2"/>
      <c r="O129" s="42"/>
    </row>
    <row r="130" spans="2:15" ht="12.75" customHeight="1">
      <c r="B130" s="6" t="s">
        <v>114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ht="12.75">
      <c r="B131" s="6" t="s">
        <v>115</v>
      </c>
    </row>
  </sheetData>
  <mergeCells count="9">
    <mergeCell ref="C3:D3"/>
    <mergeCell ref="E3:F3"/>
    <mergeCell ref="H3:I3"/>
    <mergeCell ref="B128:I128"/>
    <mergeCell ref="B127:F127"/>
    <mergeCell ref="B123:O123"/>
    <mergeCell ref="B124:O124"/>
    <mergeCell ref="B125:O125"/>
    <mergeCell ref="B126:M12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piketty</cp:lastModifiedBy>
  <cp:lastPrinted>2002-08-22T08:41:27Z</cp:lastPrinted>
  <dcterms:created xsi:type="dcterms:W3CDTF">2002-06-01T12:22:48Z</dcterms:created>
  <dcterms:modified xsi:type="dcterms:W3CDTF">2003-04-27T21:35:13Z</dcterms:modified>
  <cp:category/>
  <cp:version/>
  <cp:contentType/>
  <cp:contentStatus/>
</cp:coreProperties>
</file>